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5180" windowHeight="7815" tabRatio="689" activeTab="6"/>
  </bookViews>
  <sheets>
    <sheet name="Титул" sheetId="11" r:id="rId1"/>
    <sheet name="Табл.11" sheetId="8" r:id="rId2"/>
    <sheet name="Табл.12" sheetId="7" r:id="rId3"/>
    <sheet name="Табл.13" sheetId="6" r:id="rId4"/>
    <sheet name="Табл.14" sheetId="5" r:id="rId5"/>
    <sheet name="Табл.16" sheetId="9" r:id="rId6"/>
    <sheet name="Изменения МП" sheetId="13" r:id="rId7"/>
    <sheet name="Оц.Эфф.МП" sheetId="12" r:id="rId8"/>
  </sheets>
  <definedNames>
    <definedName name="_xlnm.Print_Area" localSheetId="6">'Изменения МП'!$A$1:$D$11</definedName>
    <definedName name="_xlnm.Print_Area" localSheetId="1">Табл.11!$A$1:$G$12</definedName>
    <definedName name="_xlnm.Print_Area" localSheetId="4">Табл.14!$A$1:$E$66</definedName>
    <definedName name="_xlnm.Print_Area" localSheetId="5">Табл.16!$A$1:$F$12</definedName>
  </definedNames>
  <calcPr calcId="125725"/>
</workbook>
</file>

<file path=xl/calcChain.xml><?xml version="1.0" encoding="utf-8"?>
<calcChain xmlns="http://schemas.openxmlformats.org/spreadsheetml/2006/main">
  <c r="F10" i="12"/>
  <c r="D58" i="5"/>
  <c r="D56"/>
  <c r="D52"/>
  <c r="D50"/>
  <c r="D34"/>
  <c r="D32"/>
  <c r="E58"/>
  <c r="E52"/>
  <c r="D43"/>
  <c r="E43"/>
  <c r="D37"/>
  <c r="E37"/>
  <c r="E34"/>
  <c r="E28" s="1"/>
  <c r="E32"/>
  <c r="E26" s="1"/>
  <c r="D28" l="1"/>
  <c r="D26"/>
  <c r="D25" l="1"/>
  <c r="E71" l="1"/>
  <c r="D71"/>
  <c r="E69"/>
  <c r="D69"/>
  <c r="E61"/>
  <c r="D61"/>
  <c r="E55"/>
  <c r="D55"/>
  <c r="E49"/>
  <c r="D49"/>
  <c r="E31"/>
  <c r="D31"/>
  <c r="E25"/>
  <c r="D6" i="6"/>
  <c r="D22" i="12"/>
  <c r="E68" i="5" l="1"/>
  <c r="D68"/>
  <c r="F6" i="6"/>
  <c r="E6"/>
  <c r="E5" i="5"/>
  <c r="D5"/>
  <c r="F12" i="12"/>
  <c r="F11"/>
  <c r="B17" l="1"/>
  <c r="E17" l="1"/>
  <c r="F24" s="1"/>
</calcChain>
</file>

<file path=xl/comments1.xml><?xml version="1.0" encoding="utf-8"?>
<comments xmlns="http://schemas.openxmlformats.org/spreadsheetml/2006/main">
  <authors>
    <author>odn</author>
  </authors>
  <commentList>
    <comment ref="A1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Наименование муниципальной программы</t>
        </r>
      </text>
    </comment>
  </commentList>
</comments>
</file>

<file path=xl/comments2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E1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ввести выражение (сумма ПДЦ всех подпрограмм МП / количество подпрограмм).
При отсутствии подпрограмм показатель = ПДЦ общ.</t>
        </r>
      </text>
    </comment>
  </commentList>
</comments>
</file>

<file path=xl/sharedStrings.xml><?xml version="1.0" encoding="utf-8"?>
<sst xmlns="http://schemas.openxmlformats.org/spreadsheetml/2006/main" count="363" uniqueCount="179">
  <si>
    <t>план</t>
  </si>
  <si>
    <t>факт</t>
  </si>
  <si>
    <t>И общ.к</t>
  </si>
  <si>
    <t>ПДЦ общ. =</t>
  </si>
  <si>
    <t>Оценка степени достижения цели и решения задач программы</t>
  </si>
  <si>
    <t>ЭИС</t>
  </si>
  <si>
    <t>Наименование муниципальной программы</t>
  </si>
  <si>
    <t>Оценка эффективности за</t>
  </si>
  <si>
    <t>Ответственный исполнитель</t>
  </si>
  <si>
    <t>ФИО</t>
  </si>
  <si>
    <t>Подпись</t>
  </si>
  <si>
    <t>Желаемая тенденция*</t>
  </si>
  <si>
    <t>* увеличение</t>
  </si>
  <si>
    <t>Оценка степени соответствия уровня затрат программы</t>
  </si>
  <si>
    <t>ПДЦ пр.=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</si>
  <si>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</si>
  <si>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</si>
  <si>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</si>
  <si>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</si>
  <si>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Годы</t>
  </si>
  <si>
    <t xml:space="preserve">год, предшествующий отчетному &lt;4&gt; 
</t>
  </si>
  <si>
    <t>отчетный год</t>
  </si>
  <si>
    <t>Показатель (индикатор)</t>
  </si>
  <si>
    <t>...</t>
  </si>
  <si>
    <t xml:space="preserve">...                                 </t>
  </si>
  <si>
    <t>&lt;4&gt; Приводится фактическое значение индикатора или показателя за год, предшествующий отчетному.</t>
  </si>
  <si>
    <t>Таблица 12</t>
  </si>
  <si>
    <t xml:space="preserve">Наименование основного мероприятия 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</si>
  <si>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</si>
  <si>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</si>
  <si>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</si>
  <si>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</si>
  <si>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</si>
  <si>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</si>
  <si>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 xml:space="preserve">Подпрограмма 1                                                           </t>
  </si>
  <si>
    <t>&lt;5&gt; 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</si>
  <si>
    <t xml:space="preserve">Отчет об использовании бюджетных ассигнований бюджета района на реализацию муниципальной программы (тыс. руб.)
</t>
  </si>
  <si>
    <t>Таблица 13</t>
  </si>
  <si>
    <t xml:space="preserve">Статус 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</si>
  <si>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</si>
  <si>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Ответственный исполнитель, соисполнители </t>
  </si>
  <si>
    <t xml:space="preserve">Расходы (тыс. руб.), годы               </t>
  </si>
  <si>
    <t xml:space="preserve">сводная бюджетная роспись, план на 1   
января отчетного года
</t>
  </si>
  <si>
    <t>кассовое исполнение</t>
  </si>
  <si>
    <t>Муниципальная программа</t>
  </si>
  <si>
    <t xml:space="preserve">Подпрограмма 1 </t>
  </si>
  <si>
    <t>&lt;6&gt; Для годового отчета - 31 декабря отчетного года.</t>
  </si>
  <si>
    <t>&lt;7&gt; Под обеспечением реализации муниципальной программы понимается деятельность, не направленная на реализацию основных мероприятий подпрограмм.</t>
  </si>
  <si>
    <t>Отчет об использовании бюджетных ассигнований бюджета района, областного и федерального бюджетов, бюджетов сельских поселений и средств внебюджетных источников на реализацию муниципальной программы (тыс. руб.)</t>
  </si>
  <si>
    <t>Таблица 14</t>
  </si>
  <si>
    <t>Статус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</si>
  <si>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</si>
  <si>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Источники ресурсного обеспечения   </t>
  </si>
  <si>
    <t>Оценка расходов &lt;8&gt;</t>
  </si>
  <si>
    <t>Фактические расходы &lt;9&gt;</t>
  </si>
  <si>
    <t xml:space="preserve">Муниципальная программа   </t>
  </si>
  <si>
    <t xml:space="preserve">всего                        </t>
  </si>
  <si>
    <t xml:space="preserve">бюджет района                          </t>
  </si>
  <si>
    <t>федеральный бюджет</t>
  </si>
  <si>
    <t xml:space="preserve">областной бюджет                                 </t>
  </si>
  <si>
    <t xml:space="preserve">бюджеты сельских поселений  </t>
  </si>
  <si>
    <t xml:space="preserve">внебюджетные источники                 </t>
  </si>
  <si>
    <t xml:space="preserve">бюджет района                         </t>
  </si>
  <si>
    <t>&lt;8&gt; В соответствии с муниципальной программой.</t>
  </si>
  <si>
    <t>&lt;9&gt; Кассовые расходы по соответствующим источникам.</t>
  </si>
  <si>
    <t>Сведения об ожидаемых значениях показателей (индикаторов)</t>
  </si>
  <si>
    <t>Таблица 16</t>
  </si>
  <si>
    <t xml:space="preserve">Показатель (индикатор) наименование        
</t>
  </si>
  <si>
    <t>Значения показателей (индикаторов)
муниципальной программы, подпрограммы муниципальной программы</t>
  </si>
  <si>
    <t>Обоснование отклонений значений показателя (индикатора) на конец отчетного года (при наличии)</t>
  </si>
  <si>
    <t xml:space="preserve">текущий год  </t>
  </si>
  <si>
    <t xml:space="preserve">ожидаемое значение на конец года      
</t>
  </si>
  <si>
    <t xml:space="preserve">Подпрограмма 1                          </t>
  </si>
  <si>
    <t>…</t>
  </si>
  <si>
    <t>тел.</t>
  </si>
  <si>
    <t>за</t>
  </si>
  <si>
    <t>год</t>
  </si>
  <si>
    <t>Индикатор (наименование)</t>
  </si>
  <si>
    <t>Ед. изм.</t>
  </si>
  <si>
    <t>Количество индикаторов</t>
  </si>
  <si>
    <t xml:space="preserve">   уменьшение</t>
  </si>
  <si>
    <t>Администрация Череповецкого муниципального района</t>
  </si>
  <si>
    <t xml:space="preserve">Отчет о реализации и оценке эффективности муниципальной программы </t>
  </si>
  <si>
    <t>Ответственный исполнитель:</t>
  </si>
  <si>
    <t>Структурное подразделение</t>
  </si>
  <si>
    <t>Общая эффективность и результативность муниципальной программы</t>
  </si>
  <si>
    <t>Программа эффективна</t>
  </si>
  <si>
    <t>Программа частично эффективна</t>
  </si>
  <si>
    <t>Программа неэффективна</t>
  </si>
  <si>
    <t>1,90 и более</t>
  </si>
  <si>
    <t>от 1,90 до 1,75</t>
  </si>
  <si>
    <t>менее 1,75</t>
  </si>
  <si>
    <t>e-mail</t>
  </si>
  <si>
    <t>Нет</t>
  </si>
  <si>
    <t xml:space="preserve">Обоснование отклонений значений показателя (индикатора) на конец отчетного года (при наличии) </t>
  </si>
  <si>
    <t>Сведения об изменениях внесенных в муниципальную программу</t>
  </si>
  <si>
    <t>Реквизиты  нормативно-правового акта</t>
  </si>
  <si>
    <t>Перечень изменений</t>
  </si>
  <si>
    <t>Обоснование изменений</t>
  </si>
  <si>
    <t>Развитие и совершенствование сети автомобильных дорог и искусственных сооружений общего пользования муниципального значения Череповецкого муниципального района на период 2014-2016годы</t>
  </si>
  <si>
    <t>Управление строительства и жилищно-коммунального хозяйства</t>
  </si>
  <si>
    <t>управление строительства и жилищно-коммунального хозяйства (далее - управление)</t>
  </si>
  <si>
    <t xml:space="preserve">управление </t>
  </si>
  <si>
    <t>Получение положительного заключения сметной документации требованиям технических регламентов, действующим нормам и правилам</t>
  </si>
  <si>
    <t>Положительное заключение сметной документации требованиям технических регламентов, действующим нормам и правилам</t>
  </si>
  <si>
    <t>управление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</si>
  <si>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</si>
  <si>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Ввод отремонтированных автомобильных дорог</t>
  </si>
  <si>
    <t>%</t>
  </si>
  <si>
    <t>км</t>
  </si>
  <si>
    <t xml:space="preserve">Доля дорог с усовершенствованным типом покрытия в общей протяженности сети автомобильных дорог местного значения  </t>
  </si>
  <si>
    <t xml:space="preserve">Развитие и совершенствование сети автомобильных дорог и искусственных сооружений общего пользования муниципального значения Череповецкого муниципального района на период 2014-2016 годы              </t>
  </si>
  <si>
    <t xml:space="preserve">Содержание автомобильных дорог и мостов </t>
  </si>
  <si>
    <t xml:space="preserve">Улучшение эксплуатационных показателей дороги, снижение уровня дорожно-транспортных происшествий, улучшение условий жизни населения  </t>
  </si>
  <si>
    <t xml:space="preserve">Восстановление и улучшение эксплуатационных качеств автомобильных дорог района. Повышение уровня безопасности дорожного движения. 
</t>
  </si>
  <si>
    <t>Улучшение эксплуатационных показателей дорог, снижение уровня дорожно-транспортных происшествий, улучшение условий жизни населения</t>
  </si>
  <si>
    <t>Корректировка объема финансирования Программы</t>
  </si>
  <si>
    <t>Паспортизация дорог и мостовых сооружений Череповецкого района</t>
  </si>
  <si>
    <t>Основное мероприятие 4</t>
  </si>
  <si>
    <t>Основное мероприятие 5</t>
  </si>
  <si>
    <t>Развитие и совершенствование сети автомобильных дорог и искусственных сооружений общего пользования муниципального значения Череповецкого муниципального района на период 2020-2025 годы</t>
  </si>
  <si>
    <t>Основное мероприятие 6</t>
  </si>
  <si>
    <t xml:space="preserve">сводная бюджетная роспись на отчетную дату &lt;6&gt; </t>
  </si>
  <si>
    <t>-</t>
  </si>
  <si>
    <t xml:space="preserve">Основное мероприятие 3 
</t>
  </si>
  <si>
    <t>Технический надзор за строительством, капитальным ремонтом и ремонтом автомобильных дорог</t>
  </si>
  <si>
    <t>Реконструкция, ремонт мостовых сооружений</t>
  </si>
  <si>
    <t>Основное мероприятие 7</t>
  </si>
  <si>
    <t>Содержание подведомственного администрации Череповецкого муниципального района муниципального казенного учреждения, осуществляющего деятельность в сфере дорожного хозяйства</t>
  </si>
  <si>
    <t>(8202) 24-66-05</t>
  </si>
  <si>
    <t>дата:</t>
  </si>
  <si>
    <t>Контроль выполнения всех строительных стандартов и правил, соблюдения технических требований</t>
  </si>
  <si>
    <r>
      <rPr>
        <b/>
        <sz val="11"/>
        <color indexed="8"/>
        <rFont val="Times New Roman"/>
        <family val="1"/>
        <charset val="204"/>
      </rPr>
      <t>Основное мероприятие 1</t>
    </r>
    <r>
      <rPr>
        <sz val="11"/>
        <color indexed="8"/>
        <rFont val="Times New Roman"/>
        <family val="1"/>
        <charset val="204"/>
      </rPr>
      <t xml:space="preserve">
Содержание автомобильных дорог и мостов </t>
    </r>
  </si>
  <si>
    <r>
      <t>Улучшение эксплуатационных показателей дорог, снижение уровня дорожно-транспортных происшествий, улучшение условий жизни населения</t>
    </r>
    <r>
      <rPr>
        <sz val="11"/>
        <color indexed="8"/>
        <rFont val="Times New Roman"/>
        <family val="1"/>
        <charset val="204"/>
      </rPr>
      <t xml:space="preserve">       </t>
    </r>
  </si>
  <si>
    <r>
      <rPr>
        <b/>
        <sz val="11"/>
        <color indexed="8"/>
        <rFont val="Times New Roman"/>
        <family val="1"/>
        <charset val="204"/>
      </rPr>
      <t>Основное мероприятие 4</t>
    </r>
    <r>
      <rPr>
        <sz val="11"/>
        <color indexed="8"/>
        <rFont val="Times New Roman"/>
        <family val="1"/>
        <charset val="204"/>
      </rPr>
      <t xml:space="preserve">
Ремонт дорог общего пользования местного значения, разработка проектов организации дорожного движения</t>
    </r>
  </si>
  <si>
    <r>
      <rPr>
        <b/>
        <sz val="11"/>
        <rFont val="Times New Roman"/>
        <family val="1"/>
        <charset val="204"/>
      </rPr>
      <t>Основное мероприятие 5</t>
    </r>
    <r>
      <rPr>
        <sz val="11"/>
        <rFont val="Times New Roman"/>
        <family val="1"/>
        <charset val="204"/>
      </rPr>
      <t xml:space="preserve">
Паспортизация дорог и мостовых сооружений Череповецкого района</t>
    </r>
  </si>
  <si>
    <t>Выполнение всех строительных стандартов и правил, соблюдение технических требований</t>
  </si>
  <si>
    <r>
      <rPr>
        <b/>
        <sz val="11"/>
        <color indexed="8"/>
        <rFont val="Times New Roman"/>
        <family val="1"/>
        <charset val="204"/>
      </rPr>
      <t>Основное мероприятие 3</t>
    </r>
    <r>
      <rPr>
        <sz val="11"/>
        <color indexed="8"/>
        <rFont val="Times New Roman"/>
        <family val="1"/>
        <charset val="204"/>
      </rPr>
      <t xml:space="preserve">
Технический надзор за строительством, капитальным ремонтом и ремонтом автомобильных дорог</t>
    </r>
  </si>
  <si>
    <r>
      <t xml:space="preserve">Основное мероприятие 6
</t>
    </r>
    <r>
      <rPr>
        <sz val="11"/>
        <rFont val="Times New Roman"/>
        <family val="1"/>
        <charset val="204"/>
      </rPr>
      <t>Реконструкция, ремонт мостовых сооружений</t>
    </r>
  </si>
  <si>
    <t>Учет и контроль за состоянием мостовых переходов на территории района</t>
  </si>
  <si>
    <r>
      <t xml:space="preserve">Основное мероприятие 7
</t>
    </r>
    <r>
      <rPr>
        <sz val="11"/>
        <rFont val="Times New Roman"/>
        <family val="1"/>
        <charset val="204"/>
      </rPr>
      <t>Содержание подведомственного администрации Череповецкого муниципального района муниципального казенного учреждения, осуществляющего деятельность в сфере дорожного хозяйства</t>
    </r>
  </si>
  <si>
    <r>
      <rPr>
        <b/>
        <sz val="11"/>
        <color indexed="8"/>
        <rFont val="Times New Roman"/>
        <family val="1"/>
        <charset val="204"/>
      </rPr>
      <t>Основное мероприятие R1</t>
    </r>
    <r>
      <rPr>
        <sz val="11"/>
        <color indexed="8"/>
        <rFont val="Times New Roman"/>
        <family val="1"/>
        <charset val="204"/>
      </rPr>
      <t xml:space="preserve">
Реализация регионального проекта «Региональная и местная дорожная сеть Вологодской области». Повышение безопасности дорожного движения, приведение в нормативное транспортно-эксплуатационное состояние дорожной сети городских агломераций («Реконструкция автомобильной дороги общего пользования муниципального значения Подъезд к д. Городище в Череповецком районе Вологодской области»)</t>
    </r>
  </si>
  <si>
    <t>Ремонт дорог общего пользования местного значения, разработка проектов организации дорожного движения</t>
  </si>
  <si>
    <r>
      <rPr>
        <sz val="11"/>
        <color indexed="8"/>
        <rFont val="Times New Roman"/>
        <family val="1"/>
        <charset val="204"/>
      </rPr>
      <t xml:space="preserve">Основное мероприятие 1
</t>
    </r>
  </si>
  <si>
    <r>
      <rPr>
        <sz val="11"/>
        <color indexed="8"/>
        <rFont val="Times New Roman"/>
        <family val="1"/>
        <charset val="204"/>
      </rPr>
      <t xml:space="preserve">Основное мероприятие 2 
</t>
    </r>
  </si>
  <si>
    <t>Основное мероприятие R1</t>
  </si>
  <si>
    <t>Реализация регионального проекта «Региональная и местная дорожная сеть Вологодской области». Повышение безопасности дорожного движения, приведение в нормативное транспортно-эксплуатационное состояние дорожной сети городских агломераций («Реконструкция автомобильной дороги общего пользования муниципального значения Подъезд к д. Городище в Череповецком районе Вологодской области»)</t>
  </si>
  <si>
    <r>
      <t>З</t>
    </r>
    <r>
      <rPr>
        <vertAlign val="superscript"/>
        <sz val="11"/>
        <color indexed="8"/>
        <rFont val="Times New Roman"/>
        <family val="1"/>
        <charset val="204"/>
      </rPr>
      <t>б</t>
    </r>
  </si>
  <si>
    <r>
      <t>З</t>
    </r>
    <r>
      <rPr>
        <vertAlign val="superscript"/>
        <sz val="11"/>
        <color indexed="8"/>
        <rFont val="Times New Roman"/>
        <family val="1"/>
        <charset val="204"/>
      </rPr>
      <t>ф</t>
    </r>
  </si>
  <si>
    <t xml:space="preserve">Сведения о степени выполнения основных мероприятий муниципальной программы
</t>
  </si>
  <si>
    <r>
      <rPr>
        <b/>
        <sz val="11"/>
        <color indexed="8"/>
        <rFont val="Times New Roman"/>
        <family val="1"/>
        <charset val="204"/>
      </rPr>
      <t xml:space="preserve">Основное мероприятие 2 </t>
    </r>
    <r>
      <rPr>
        <sz val="11"/>
        <color indexed="8"/>
        <rFont val="Times New Roman"/>
        <family val="1"/>
        <charset val="204"/>
      </rPr>
      <t xml:space="preserve">
Разработка проектно-сметной документации на ремонт и реконструкцию автомобильных дорог, проведение государственной экспертизы сметной стоимости по ремонту дорог общего пользования местного значения, диагностика, осуществление технологического присоединения энергопринимающих устройств</t>
    </r>
  </si>
  <si>
    <t xml:space="preserve">1. Повышение уровня безопасности дорожного движения. 2. Обеспечение сохранности существующей дорожной сети, улучшение  транспортно-эксплуатационного состояния автодорог и пропускной способности.
3. Восстановление и улучшение эксплуатационных качеств автомобильных дорог района.
</t>
  </si>
  <si>
    <t>Разработка проектно-сметной документации на ремонт и реконструкцию автомобильных дорог, проведение государственной экспертизы сметной стоимости по ремонту дорог общего пользования местного значения, диагностика, осуществление технологического присоединения энергопринимающих устройств</t>
  </si>
  <si>
    <t>Лактионова Н.И.</t>
  </si>
  <si>
    <t>lni@cherra.ru</t>
  </si>
  <si>
    <t>Основное мероприятие "Содержание автомобильных дорог и мостов"</t>
  </si>
  <si>
    <t>Основное мероприятие "Разработка проектно-сметной документации на ремонт и реконструкцию автомобильных дорог, проведение государственной экспертизы сметной стоимости по ремонту дорог общего пользования местного значения, диагностика"</t>
  </si>
  <si>
    <t>Основное мероприятие "Технический надзор за строительством, капитальным ремонтом и ремонтом автомобильных дорог"</t>
  </si>
  <si>
    <t>Основное мероприятие "Ремонт дорог общего пользования местного значения, разработка проектов организации дорожного движения"</t>
  </si>
  <si>
    <t>Основное мероприятие "Содержание подведомственного администрации Череповецкого муниципального района муниципального казенного учреждения, осуществляющего деятельность в сфере дорожного хозяйства"</t>
  </si>
  <si>
    <t>Основное мероприятие "Реализация регионального проекта "Региональная и местная дорожная сеть Вологодской области"</t>
  </si>
  <si>
    <t>проверка</t>
  </si>
  <si>
    <t>Постановление администрации Череповецкого муниципального района от 02.02.2024 № 45</t>
  </si>
  <si>
    <t>Развитие и совершенствование сети автомобильных дорог и искусственных сооружений общего пользования муниципального значения Череповецкого муниципального района на 2020-2026 годы</t>
  </si>
  <si>
    <t>г. Череповец, 2025 г.</t>
  </si>
  <si>
    <t>Развитие и совершенствование сети автомобильных дорог и искусственных сооружений общего пользования муниципального значения Череповецкого муниципального района на период 2020-2026 годы</t>
  </si>
  <si>
    <t>О внесении изменений в постановление администрации района от 14.10.2019 № 1567 «Об утверждении муниципальной Программы «Развитие и совершенствование сети автомобильных дорог и искусственных сооружений общего пользования муниципального значения Череповецкого муниципального района на период 2020-2026 годы» в новой редакции согласно приложению к постановления</t>
  </si>
  <si>
    <t>Постановление администрации Череповецкого муниципального района от 04.10.2024 № 463</t>
  </si>
  <si>
    <t>2024 год</t>
  </si>
  <si>
    <t>с 1 января 2025 года муниципальная программа утратила силу</t>
  </si>
  <si>
    <t xml:space="preserve"> - </t>
  </si>
  <si>
    <t>значение индикатора оценивается положительно</t>
  </si>
  <si>
    <t>Постановление администрации Череповецкого муниципального района от 19.02.2024 № 77</t>
  </si>
  <si>
    <t>Постановление администрации Череповецкого муниципального района от 27.02.2024 № 100</t>
  </si>
  <si>
    <t>Постановление администрации Череповецкого муниципального района от  24.12.2024 № 664</t>
  </si>
  <si>
    <t>Постановление администрации Череповецкого муниципального района от 20.12.2024 № 655</t>
  </si>
  <si>
    <t>Постановление администрации Череповецкого муниципального района от 15.11.2024 № 579</t>
  </si>
  <si>
    <t>Постановление администрации Череповецкого муниципального района от 10.07.2024 № 304</t>
  </si>
  <si>
    <t>О внесении изменений в постановление администрации района от 14.10.2019 № 1567 «Об утверждении муниципальной Программы «Развитие и совершенствование сети автомобильных дорог и искусственных сооружений общего пользования муниципального значения Череповецкого муниципального района на период 2020-2025 годы» в новой редакции согласно приложению к постановления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</si>
</sst>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0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11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0" xfId="0" applyFont="1" applyFill="1"/>
    <xf numFmtId="0" fontId="12" fillId="2" borderId="0" xfId="0" applyFont="1" applyFill="1"/>
    <xf numFmtId="0" fontId="6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164" fontId="13" fillId="0" borderId="2" xfId="0" applyNumberFormat="1" applyFont="1" applyFill="1" applyBorder="1" applyAlignment="1">
      <alignment horizontal="right" vertical="top"/>
    </xf>
    <xf numFmtId="4" fontId="11" fillId="0" borderId="0" xfId="0" applyNumberFormat="1" applyFont="1" applyAlignment="1">
      <alignment horizontal="right" vertical="top"/>
    </xf>
    <xf numFmtId="164" fontId="11" fillId="2" borderId="2" xfId="0" applyNumberFormat="1" applyFont="1" applyFill="1" applyBorder="1" applyAlignment="1">
      <alignment horizontal="right" vertical="top"/>
    </xf>
    <xf numFmtId="4" fontId="11" fillId="0" borderId="0" xfId="0" applyNumberFormat="1" applyFont="1"/>
    <xf numFmtId="0" fontId="3" fillId="0" borderId="2" xfId="0" applyFont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164" fontId="11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top" wrapText="1"/>
    </xf>
    <xf numFmtId="164" fontId="13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top" wrapText="1"/>
    </xf>
    <xf numFmtId="164" fontId="11" fillId="0" borderId="2" xfId="0" applyNumberFormat="1" applyFont="1" applyFill="1" applyBorder="1" applyAlignment="1">
      <alignment horizontal="right" vertical="top"/>
    </xf>
    <xf numFmtId="0" fontId="11" fillId="0" borderId="2" xfId="0" applyNumberFormat="1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3" fillId="3" borderId="0" xfId="0" applyFont="1" applyFill="1"/>
    <xf numFmtId="0" fontId="11" fillId="3" borderId="0" xfId="0" applyFont="1" applyFill="1"/>
    <xf numFmtId="0" fontId="13" fillId="0" borderId="0" xfId="0" applyFont="1"/>
    <xf numFmtId="0" fontId="11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Border="1"/>
    <xf numFmtId="0" fontId="16" fillId="0" borderId="0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2" fontId="16" fillId="0" borderId="2" xfId="0" applyNumberFormat="1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top" wrapText="1"/>
    </xf>
    <xf numFmtId="164" fontId="1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top" wrapText="1"/>
    </xf>
    <xf numFmtId="164" fontId="18" fillId="0" borderId="2" xfId="0" applyNumberFormat="1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164" fontId="11" fillId="0" borderId="2" xfId="0" applyNumberFormat="1" applyFont="1" applyFill="1" applyBorder="1" applyAlignment="1">
      <alignment vertical="top" wrapText="1"/>
    </xf>
    <xf numFmtId="164" fontId="11" fillId="0" borderId="2" xfId="0" applyNumberFormat="1" applyFont="1" applyFill="1" applyBorder="1" applyAlignment="1">
      <alignment vertical="top"/>
    </xf>
    <xf numFmtId="164" fontId="19" fillId="0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top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8" fillId="0" borderId="0" xfId="1" applyAlignment="1" applyProtection="1">
      <alignment horizontal="center"/>
    </xf>
    <xf numFmtId="0" fontId="9" fillId="0" borderId="1" xfId="0" applyFont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2" borderId="0" xfId="0" applyFont="1" applyFill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/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top" wrapText="1"/>
    </xf>
    <xf numFmtId="0" fontId="0" fillId="0" borderId="2" xfId="0" applyBorder="1" applyAlignment="1"/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5" xfId="0" applyNumberFormat="1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 vertical="top" wrapText="1"/>
    </xf>
    <xf numFmtId="0" fontId="11" fillId="0" borderId="7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2" fontId="17" fillId="0" borderId="15" xfId="0" applyNumberFormat="1" applyFont="1" applyBorder="1" applyAlignment="1">
      <alignment horizontal="center" vertical="center"/>
    </xf>
    <xf numFmtId="2" fontId="17" fillId="0" borderId="17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ni@cherra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33"/>
  <sheetViews>
    <sheetView view="pageBreakPreview" topLeftCell="A7" zoomScaleSheetLayoutView="100" workbookViewId="0">
      <selection activeCell="D25" sqref="D25:F25"/>
    </sheetView>
  </sheetViews>
  <sheetFormatPr defaultRowHeight="15.75"/>
  <cols>
    <col min="1" max="1" width="10.5703125" style="1" customWidth="1"/>
    <col min="2" max="3" width="9.140625" style="1"/>
    <col min="4" max="4" width="9.85546875" style="1" customWidth="1"/>
    <col min="5" max="5" width="10.7109375" style="1" customWidth="1"/>
    <col min="6" max="6" width="9.85546875" style="1" customWidth="1"/>
    <col min="7" max="8" width="9.140625" style="1"/>
    <col min="9" max="9" width="10.5703125" style="1" customWidth="1"/>
    <col min="10" max="16384" width="9.140625" style="1"/>
  </cols>
  <sheetData>
    <row r="1" spans="1:9">
      <c r="A1" s="107" t="s">
        <v>81</v>
      </c>
      <c r="B1" s="107"/>
      <c r="C1" s="107"/>
      <c r="D1" s="107"/>
      <c r="E1" s="107"/>
      <c r="F1" s="107"/>
      <c r="G1" s="107"/>
      <c r="H1" s="107"/>
      <c r="I1" s="107"/>
    </row>
    <row r="12" spans="1:9">
      <c r="A12" s="107" t="s">
        <v>82</v>
      </c>
      <c r="B12" s="107"/>
      <c r="C12" s="107"/>
      <c r="D12" s="107"/>
      <c r="E12" s="107"/>
      <c r="F12" s="107"/>
      <c r="G12" s="107"/>
      <c r="H12" s="107"/>
      <c r="I12" s="107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 ht="118.5" customHeight="1">
      <c r="A14" s="111" t="s">
        <v>163</v>
      </c>
      <c r="B14" s="111"/>
      <c r="C14" s="111"/>
      <c r="D14" s="111"/>
      <c r="E14" s="111"/>
      <c r="F14" s="111"/>
      <c r="G14" s="111"/>
      <c r="H14" s="111"/>
      <c r="I14" s="111"/>
    </row>
    <row r="15" spans="1:9" ht="15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9" ht="45.75" customHeight="1">
      <c r="A16" s="3"/>
      <c r="B16" s="3"/>
      <c r="D16" s="4" t="s">
        <v>75</v>
      </c>
      <c r="E16" s="4">
        <v>2024</v>
      </c>
      <c r="F16" s="4" t="s">
        <v>76</v>
      </c>
    </row>
    <row r="18" spans="4:9" ht="15" customHeight="1"/>
    <row r="19" spans="4:9" ht="15" customHeight="1"/>
    <row r="20" spans="4:9" ht="15" customHeight="1"/>
    <row r="21" spans="4:9" ht="15" customHeight="1"/>
    <row r="22" spans="4:9" ht="15.75" customHeight="1"/>
    <row r="23" spans="4:9" ht="52.5" customHeight="1">
      <c r="D23" s="112" t="s">
        <v>83</v>
      </c>
      <c r="E23" s="112"/>
      <c r="F23" s="112"/>
      <c r="G23" s="113" t="s">
        <v>100</v>
      </c>
      <c r="H23" s="113"/>
      <c r="I23" s="113"/>
    </row>
    <row r="24" spans="4:9" ht="54" customHeight="1">
      <c r="D24" s="112" t="s">
        <v>84</v>
      </c>
      <c r="E24" s="112"/>
      <c r="F24" s="112"/>
      <c r="G24" s="113" t="s">
        <v>100</v>
      </c>
      <c r="H24" s="113"/>
      <c r="I24" s="113"/>
    </row>
    <row r="25" spans="4:9">
      <c r="D25" s="110" t="s">
        <v>9</v>
      </c>
      <c r="E25" s="110"/>
      <c r="F25" s="110"/>
      <c r="G25" s="107" t="s">
        <v>153</v>
      </c>
      <c r="H25" s="107"/>
      <c r="I25" s="107"/>
    </row>
    <row r="26" spans="4:9">
      <c r="D26" s="110" t="s">
        <v>74</v>
      </c>
      <c r="E26" s="110"/>
      <c r="F26" s="110"/>
      <c r="G26" s="107" t="s">
        <v>129</v>
      </c>
      <c r="H26" s="107"/>
      <c r="I26" s="107"/>
    </row>
    <row r="27" spans="4:9">
      <c r="D27" s="5"/>
      <c r="E27" s="5"/>
      <c r="F27" s="5" t="s">
        <v>92</v>
      </c>
      <c r="G27" s="114" t="s">
        <v>154</v>
      </c>
      <c r="H27" s="107"/>
      <c r="I27" s="107"/>
    </row>
    <row r="28" spans="4:9" ht="32.1" customHeight="1">
      <c r="D28" s="110" t="s">
        <v>10</v>
      </c>
      <c r="E28" s="110"/>
      <c r="F28" s="110"/>
      <c r="G28" s="115"/>
      <c r="H28" s="115"/>
      <c r="I28" s="115"/>
    </row>
    <row r="29" spans="4:9">
      <c r="F29" s="1" t="s">
        <v>130</v>
      </c>
      <c r="G29" s="108">
        <v>45716</v>
      </c>
      <c r="H29" s="109"/>
      <c r="I29" s="109"/>
    </row>
    <row r="31" spans="4:9" ht="15" customHeight="1"/>
    <row r="33" spans="1:9">
      <c r="A33" s="107" t="s">
        <v>164</v>
      </c>
      <c r="B33" s="107"/>
      <c r="C33" s="107"/>
      <c r="D33" s="107"/>
      <c r="E33" s="107"/>
      <c r="F33" s="107"/>
      <c r="G33" s="107"/>
      <c r="H33" s="107"/>
      <c r="I33" s="107"/>
    </row>
  </sheetData>
  <mergeCells count="16">
    <mergeCell ref="A33:I33"/>
    <mergeCell ref="G29:I29"/>
    <mergeCell ref="D25:F25"/>
    <mergeCell ref="G25:I25"/>
    <mergeCell ref="A1:I1"/>
    <mergeCell ref="A12:I12"/>
    <mergeCell ref="A14:I14"/>
    <mergeCell ref="D23:F23"/>
    <mergeCell ref="G23:I23"/>
    <mergeCell ref="D24:F24"/>
    <mergeCell ref="G24:I24"/>
    <mergeCell ref="D26:F26"/>
    <mergeCell ref="G26:I26"/>
    <mergeCell ref="D28:F28"/>
    <mergeCell ref="G27:I27"/>
    <mergeCell ref="G28:I28"/>
  </mergeCells>
  <hyperlinks>
    <hyperlink ref="G27" r:id="rId1"/>
  </hyperlinks>
  <pageMargins left="0.7" right="0.7" top="0.75" bottom="0.75" header="0.3" footer="0.3"/>
  <pageSetup paperSize="9" scale="9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12"/>
  <sheetViews>
    <sheetView view="pageBreakPreview" zoomScaleSheetLayoutView="100" workbookViewId="0">
      <selection activeCell="G11" sqref="G11"/>
    </sheetView>
  </sheetViews>
  <sheetFormatPr defaultRowHeight="15"/>
  <cols>
    <col min="1" max="1" width="5.42578125" style="6" customWidth="1"/>
    <col min="2" max="2" width="25.85546875" style="6" customWidth="1"/>
    <col min="3" max="3" width="6.7109375" style="6" customWidth="1"/>
    <col min="4" max="4" width="18.28515625" style="6" customWidth="1"/>
    <col min="5" max="6" width="10.7109375" style="6" customWidth="1"/>
    <col min="7" max="7" width="50.7109375" style="6" customWidth="1"/>
    <col min="8" max="16384" width="9.140625" style="6"/>
  </cols>
  <sheetData>
    <row r="1" spans="1:9" ht="19.5" customHeight="1">
      <c r="A1" s="117" t="s">
        <v>15</v>
      </c>
      <c r="B1" s="117"/>
      <c r="C1" s="117"/>
      <c r="D1" s="117"/>
      <c r="E1" s="117"/>
      <c r="F1" s="117"/>
      <c r="G1" s="117"/>
    </row>
    <row r="2" spans="1:9">
      <c r="A2" s="7"/>
      <c r="B2" s="7"/>
      <c r="C2" s="7"/>
      <c r="D2" s="7"/>
      <c r="E2" s="7"/>
      <c r="F2" s="7"/>
      <c r="G2" s="8" t="s">
        <v>16</v>
      </c>
    </row>
    <row r="3" spans="1:9" ht="15" customHeight="1">
      <c r="A3" s="118" t="s">
        <v>17</v>
      </c>
      <c r="B3" s="118" t="s">
        <v>18</v>
      </c>
      <c r="C3" s="118" t="s">
        <v>78</v>
      </c>
      <c r="D3" s="121" t="s">
        <v>19</v>
      </c>
      <c r="E3" s="121"/>
      <c r="F3" s="121"/>
      <c r="G3" s="121" t="s">
        <v>94</v>
      </c>
    </row>
    <row r="4" spans="1:9" ht="44.25" customHeight="1">
      <c r="A4" s="119"/>
      <c r="B4" s="119"/>
      <c r="C4" s="119"/>
      <c r="D4" s="121" t="s">
        <v>20</v>
      </c>
      <c r="E4" s="121" t="s">
        <v>21</v>
      </c>
      <c r="F4" s="121"/>
      <c r="G4" s="121"/>
    </row>
    <row r="5" spans="1:9" ht="18" customHeight="1">
      <c r="A5" s="120"/>
      <c r="B5" s="120"/>
      <c r="C5" s="120"/>
      <c r="D5" s="121"/>
      <c r="E5" s="9" t="s">
        <v>0</v>
      </c>
      <c r="F5" s="9" t="s">
        <v>1</v>
      </c>
      <c r="G5" s="121"/>
    </row>
    <row r="6" spans="1:9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</row>
    <row r="7" spans="1:9" ht="29.25" hidden="1" customHeight="1">
      <c r="A7" s="122" t="s">
        <v>111</v>
      </c>
      <c r="B7" s="123"/>
      <c r="C7" s="123"/>
      <c r="D7" s="123"/>
      <c r="E7" s="123"/>
      <c r="F7" s="123"/>
      <c r="G7" s="124"/>
    </row>
    <row r="8" spans="1:9" ht="153" customHeight="1">
      <c r="A8" s="9">
        <v>1</v>
      </c>
      <c r="B8" s="10" t="s">
        <v>106</v>
      </c>
      <c r="C8" s="11" t="s">
        <v>108</v>
      </c>
      <c r="D8" s="12">
        <v>85.2</v>
      </c>
      <c r="E8" s="12">
        <v>85.1</v>
      </c>
      <c r="F8" s="12">
        <v>85.1</v>
      </c>
      <c r="G8" s="13"/>
      <c r="H8" s="14"/>
      <c r="I8" s="15"/>
    </row>
    <row r="9" spans="1:9" ht="90">
      <c r="A9" s="9">
        <v>2</v>
      </c>
      <c r="B9" s="16" t="s">
        <v>110</v>
      </c>
      <c r="C9" s="11" t="s">
        <v>108</v>
      </c>
      <c r="D9" s="9">
        <v>15.9</v>
      </c>
      <c r="E9" s="12">
        <v>15.9</v>
      </c>
      <c r="F9" s="9">
        <v>15.9</v>
      </c>
      <c r="G9" s="13"/>
    </row>
    <row r="10" spans="1:9" ht="33" customHeight="1">
      <c r="A10" s="9">
        <v>3</v>
      </c>
      <c r="B10" s="10" t="s">
        <v>107</v>
      </c>
      <c r="C10" s="12" t="s">
        <v>109</v>
      </c>
      <c r="D10" s="17">
        <v>7.4749999999999996</v>
      </c>
      <c r="E10" s="12">
        <v>14.45</v>
      </c>
      <c r="F10" s="12">
        <v>16.899999999999999</v>
      </c>
      <c r="G10" s="13" t="s">
        <v>171</v>
      </c>
    </row>
    <row r="11" spans="1:9">
      <c r="A11" s="7"/>
      <c r="B11" s="7"/>
      <c r="C11" s="7"/>
      <c r="D11" s="7"/>
      <c r="E11" s="7"/>
      <c r="F11" s="7"/>
      <c r="G11" s="7"/>
    </row>
    <row r="12" spans="1:9">
      <c r="A12" s="116" t="s">
        <v>25</v>
      </c>
      <c r="B12" s="116"/>
      <c r="C12" s="116"/>
      <c r="D12" s="116"/>
      <c r="E12" s="116"/>
      <c r="F12" s="116"/>
      <c r="G12" s="116"/>
    </row>
  </sheetData>
  <mergeCells count="10">
    <mergeCell ref="A12:G12"/>
    <mergeCell ref="A1:G1"/>
    <mergeCell ref="A3:A5"/>
    <mergeCell ref="B3:B5"/>
    <mergeCell ref="C3:C5"/>
    <mergeCell ref="D3:F3"/>
    <mergeCell ref="G3:G5"/>
    <mergeCell ref="D4:D5"/>
    <mergeCell ref="E4:F4"/>
    <mergeCell ref="A7:G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J16"/>
  <sheetViews>
    <sheetView view="pageBreakPreview" topLeftCell="A10" zoomScale="80" zoomScaleSheetLayoutView="80" workbookViewId="0">
      <selection activeCell="B11" sqref="B11"/>
    </sheetView>
  </sheetViews>
  <sheetFormatPr defaultRowHeight="15"/>
  <cols>
    <col min="1" max="1" width="5.42578125" style="6" customWidth="1"/>
    <col min="2" max="2" width="37.7109375" style="18" customWidth="1"/>
    <col min="3" max="3" width="19" style="6" customWidth="1"/>
    <col min="4" max="4" width="12.42578125" style="6" customWidth="1"/>
    <col min="5" max="5" width="12.140625" style="6" customWidth="1"/>
    <col min="6" max="6" width="12.28515625" style="6" customWidth="1"/>
    <col min="7" max="7" width="11.85546875" style="6" customWidth="1"/>
    <col min="8" max="8" width="26.28515625" style="6" customWidth="1"/>
    <col min="9" max="9" width="34.5703125" style="6" customWidth="1"/>
    <col min="10" max="10" width="18.28515625" style="6" customWidth="1"/>
    <col min="11" max="16384" width="9.140625" style="6"/>
  </cols>
  <sheetData>
    <row r="1" spans="1:10" ht="19.5" customHeight="1">
      <c r="A1" s="129" t="s">
        <v>149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>
      <c r="J2" s="19" t="s">
        <v>26</v>
      </c>
    </row>
    <row r="3" spans="1:10" ht="15" customHeight="1">
      <c r="A3" s="130" t="s">
        <v>17</v>
      </c>
      <c r="B3" s="131" t="s">
        <v>27</v>
      </c>
      <c r="C3" s="130" t="s">
        <v>8</v>
      </c>
      <c r="D3" s="130" t="s">
        <v>28</v>
      </c>
      <c r="E3" s="130"/>
      <c r="F3" s="130" t="s">
        <v>29</v>
      </c>
      <c r="G3" s="130"/>
      <c r="H3" s="133" t="s">
        <v>30</v>
      </c>
      <c r="I3" s="133"/>
      <c r="J3" s="130" t="s">
        <v>31</v>
      </c>
    </row>
    <row r="4" spans="1:10" ht="44.25" customHeight="1">
      <c r="A4" s="130"/>
      <c r="B4" s="132"/>
      <c r="C4" s="130"/>
      <c r="D4" s="21" t="s">
        <v>32</v>
      </c>
      <c r="E4" s="21" t="s">
        <v>33</v>
      </c>
      <c r="F4" s="21" t="s">
        <v>32</v>
      </c>
      <c r="G4" s="21" t="s">
        <v>33</v>
      </c>
      <c r="H4" s="21" t="s">
        <v>32</v>
      </c>
      <c r="I4" s="21" t="s">
        <v>33</v>
      </c>
      <c r="J4" s="133"/>
    </row>
    <row r="5" spans="1:10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1">
        <v>8</v>
      </c>
      <c r="I5" s="21">
        <v>9</v>
      </c>
      <c r="J5" s="21">
        <v>10</v>
      </c>
    </row>
    <row r="6" spans="1:10" hidden="1">
      <c r="A6" s="23"/>
      <c r="B6" s="125" t="s">
        <v>34</v>
      </c>
      <c r="C6" s="126"/>
      <c r="D6" s="126"/>
      <c r="E6" s="126"/>
      <c r="F6" s="126"/>
      <c r="G6" s="126"/>
      <c r="H6" s="126"/>
      <c r="I6" s="126"/>
      <c r="J6" s="127"/>
    </row>
    <row r="7" spans="1:10" ht="150" customHeight="1">
      <c r="A7" s="23">
        <v>1</v>
      </c>
      <c r="B7" s="24" t="s">
        <v>132</v>
      </c>
      <c r="C7" s="25" t="s">
        <v>101</v>
      </c>
      <c r="D7" s="26">
        <v>45292</v>
      </c>
      <c r="E7" s="26">
        <v>45657</v>
      </c>
      <c r="F7" s="26">
        <v>45292</v>
      </c>
      <c r="G7" s="26">
        <v>45657</v>
      </c>
      <c r="H7" s="27" t="s">
        <v>133</v>
      </c>
      <c r="I7" s="28" t="s">
        <v>151</v>
      </c>
      <c r="J7" s="22" t="s">
        <v>93</v>
      </c>
    </row>
    <row r="8" spans="1:10" ht="154.5" customHeight="1">
      <c r="A8" s="29">
        <v>2</v>
      </c>
      <c r="B8" s="36" t="s">
        <v>150</v>
      </c>
      <c r="C8" s="12" t="s">
        <v>102</v>
      </c>
      <c r="D8" s="26">
        <v>45292</v>
      </c>
      <c r="E8" s="26">
        <v>45657</v>
      </c>
      <c r="F8" s="26">
        <v>45292</v>
      </c>
      <c r="G8" s="26">
        <v>45657</v>
      </c>
      <c r="H8" s="9" t="s">
        <v>103</v>
      </c>
      <c r="I8" s="30" t="s">
        <v>104</v>
      </c>
      <c r="J8" s="9" t="s">
        <v>93</v>
      </c>
    </row>
    <row r="9" spans="1:10" ht="65.25" customHeight="1">
      <c r="A9" s="29"/>
      <c r="B9" s="16" t="s">
        <v>137</v>
      </c>
      <c r="C9" s="12" t="s">
        <v>102</v>
      </c>
      <c r="D9" s="26">
        <v>45292</v>
      </c>
      <c r="E9" s="26">
        <v>45657</v>
      </c>
      <c r="F9" s="26">
        <v>45292</v>
      </c>
      <c r="G9" s="26">
        <v>45657</v>
      </c>
      <c r="H9" s="9" t="s">
        <v>131</v>
      </c>
      <c r="I9" s="9" t="s">
        <v>136</v>
      </c>
      <c r="J9" s="83" t="s">
        <v>93</v>
      </c>
    </row>
    <row r="10" spans="1:10" s="7" customFormat="1" ht="108.75" customHeight="1">
      <c r="A10" s="29">
        <v>3</v>
      </c>
      <c r="B10" s="16" t="s">
        <v>134</v>
      </c>
      <c r="C10" s="12" t="s">
        <v>102</v>
      </c>
      <c r="D10" s="26">
        <v>45292</v>
      </c>
      <c r="E10" s="26">
        <v>45657</v>
      </c>
      <c r="F10" s="26">
        <v>45292</v>
      </c>
      <c r="G10" s="26">
        <v>45657</v>
      </c>
      <c r="H10" s="9" t="s">
        <v>113</v>
      </c>
      <c r="I10" s="30" t="s">
        <v>114</v>
      </c>
      <c r="J10" s="9" t="s">
        <v>93</v>
      </c>
    </row>
    <row r="11" spans="1:10" s="33" customFormat="1" ht="96.75" customHeight="1">
      <c r="A11" s="31">
        <v>4</v>
      </c>
      <c r="B11" s="32" t="s">
        <v>135</v>
      </c>
      <c r="C11" s="30" t="s">
        <v>102</v>
      </c>
      <c r="D11" s="26">
        <v>45292</v>
      </c>
      <c r="E11" s="26">
        <v>45657</v>
      </c>
      <c r="F11" s="26">
        <v>45292</v>
      </c>
      <c r="G11" s="26">
        <v>45657</v>
      </c>
      <c r="H11" s="30" t="s">
        <v>103</v>
      </c>
      <c r="I11" s="30" t="s">
        <v>104</v>
      </c>
      <c r="J11" s="30" t="s">
        <v>93</v>
      </c>
    </row>
    <row r="12" spans="1:10" s="33" customFormat="1" ht="64.5" customHeight="1">
      <c r="A12" s="31">
        <v>5</v>
      </c>
      <c r="B12" s="35" t="s">
        <v>138</v>
      </c>
      <c r="C12" s="30" t="s">
        <v>102</v>
      </c>
      <c r="D12" s="26">
        <v>45292</v>
      </c>
      <c r="E12" s="26">
        <v>45657</v>
      </c>
      <c r="F12" s="26">
        <v>45292</v>
      </c>
      <c r="G12" s="26">
        <v>45657</v>
      </c>
      <c r="H12" s="30" t="s">
        <v>139</v>
      </c>
      <c r="I12" s="30" t="s">
        <v>139</v>
      </c>
      <c r="J12" s="83" t="s">
        <v>93</v>
      </c>
    </row>
    <row r="13" spans="1:10" s="33" customFormat="1" ht="153" customHeight="1">
      <c r="A13" s="31">
        <v>6</v>
      </c>
      <c r="B13" s="35" t="s">
        <v>140</v>
      </c>
      <c r="C13" s="30" t="s">
        <v>102</v>
      </c>
      <c r="D13" s="26">
        <v>45292</v>
      </c>
      <c r="E13" s="26">
        <v>45657</v>
      </c>
      <c r="F13" s="26">
        <v>45292</v>
      </c>
      <c r="G13" s="26">
        <v>45657</v>
      </c>
      <c r="H13" s="30" t="s">
        <v>115</v>
      </c>
      <c r="I13" s="28" t="s">
        <v>151</v>
      </c>
      <c r="J13" s="83" t="s">
        <v>93</v>
      </c>
    </row>
    <row r="14" spans="1:10" ht="195.75" customHeight="1">
      <c r="A14" s="31">
        <v>7</v>
      </c>
      <c r="B14" s="36" t="s">
        <v>141</v>
      </c>
      <c r="C14" s="12" t="s">
        <v>102</v>
      </c>
      <c r="D14" s="26">
        <v>45292</v>
      </c>
      <c r="E14" s="26">
        <v>45657</v>
      </c>
      <c r="F14" s="26">
        <v>45292</v>
      </c>
      <c r="G14" s="26">
        <v>45657</v>
      </c>
      <c r="H14" s="9" t="s">
        <v>115</v>
      </c>
      <c r="I14" s="30" t="s">
        <v>114</v>
      </c>
      <c r="J14" s="9" t="s">
        <v>93</v>
      </c>
    </row>
    <row r="15" spans="1:10">
      <c r="A15" s="7"/>
      <c r="B15" s="34"/>
      <c r="C15" s="7"/>
      <c r="D15" s="7"/>
      <c r="E15" s="7"/>
      <c r="F15" s="7"/>
      <c r="G15" s="7"/>
      <c r="H15" s="7"/>
      <c r="I15" s="7"/>
      <c r="J15" s="7"/>
    </row>
    <row r="16" spans="1:10">
      <c r="A16" s="128" t="s">
        <v>35</v>
      </c>
      <c r="B16" s="128"/>
      <c r="C16" s="128"/>
      <c r="D16" s="128"/>
      <c r="E16" s="128"/>
      <c r="F16" s="128"/>
      <c r="G16" s="128"/>
      <c r="H16" s="128"/>
      <c r="I16" s="128"/>
      <c r="J16" s="128"/>
    </row>
  </sheetData>
  <mergeCells count="10">
    <mergeCell ref="B6:J6"/>
    <mergeCell ref="A16:J16"/>
    <mergeCell ref="A1:J1"/>
    <mergeCell ref="A3:A4"/>
    <mergeCell ref="B3:B4"/>
    <mergeCell ref="C3:C4"/>
    <mergeCell ref="D3:E3"/>
    <mergeCell ref="F3:G3"/>
    <mergeCell ref="H3:I3"/>
    <mergeCell ref="J3:J4"/>
  </mergeCells>
  <pageMargins left="0" right="0" top="0" bottom="0" header="0" footer="0"/>
  <pageSetup paperSize="9" scale="75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H17"/>
  <sheetViews>
    <sheetView view="pageBreakPreview" topLeftCell="A7" zoomScaleSheetLayoutView="100" workbookViewId="0">
      <selection activeCell="B22" sqref="B22"/>
    </sheetView>
  </sheetViews>
  <sheetFormatPr defaultRowHeight="15"/>
  <cols>
    <col min="1" max="1" width="25.42578125" style="6" customWidth="1"/>
    <col min="2" max="2" width="55.5703125" style="6" customWidth="1"/>
    <col min="3" max="3" width="16.7109375" style="6" customWidth="1"/>
    <col min="4" max="4" width="19.140625" style="6" customWidth="1"/>
    <col min="5" max="5" width="20.5703125" style="6" customWidth="1"/>
    <col min="6" max="6" width="16.28515625" style="6" customWidth="1"/>
    <col min="7" max="7" width="17.5703125" style="6" customWidth="1"/>
    <col min="8" max="16384" width="9.140625" style="6"/>
  </cols>
  <sheetData>
    <row r="1" spans="1:8" ht="18.75" customHeight="1">
      <c r="A1" s="129" t="s">
        <v>36</v>
      </c>
      <c r="B1" s="129"/>
      <c r="C1" s="129"/>
      <c r="D1" s="129"/>
      <c r="E1" s="129"/>
      <c r="F1" s="129"/>
    </row>
    <row r="2" spans="1:8">
      <c r="F2" s="19" t="s">
        <v>37</v>
      </c>
    </row>
    <row r="3" spans="1:8" ht="15" customHeight="1">
      <c r="A3" s="130" t="s">
        <v>38</v>
      </c>
      <c r="B3" s="130" t="s">
        <v>39</v>
      </c>
      <c r="C3" s="130" t="s">
        <v>40</v>
      </c>
      <c r="D3" s="130" t="s">
        <v>41</v>
      </c>
      <c r="E3" s="130"/>
      <c r="F3" s="130"/>
    </row>
    <row r="4" spans="1:8" ht="60" customHeight="1">
      <c r="A4" s="130"/>
      <c r="B4" s="130"/>
      <c r="C4" s="130"/>
      <c r="D4" s="21" t="s">
        <v>42</v>
      </c>
      <c r="E4" s="21" t="s">
        <v>122</v>
      </c>
      <c r="F4" s="21" t="s">
        <v>43</v>
      </c>
    </row>
    <row r="5" spans="1:8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8" ht="105" customHeight="1">
      <c r="A6" s="45" t="s">
        <v>44</v>
      </c>
      <c r="B6" s="46" t="s">
        <v>120</v>
      </c>
      <c r="C6" s="47" t="s">
        <v>101</v>
      </c>
      <c r="D6" s="37">
        <f>SUM(D7:D14)</f>
        <v>321310.90000000002</v>
      </c>
      <c r="E6" s="37">
        <f>SUM(E7:E14)</f>
        <v>716829.79999999993</v>
      </c>
      <c r="F6" s="37">
        <f>SUM(F7:F14)</f>
        <v>691944.1</v>
      </c>
      <c r="G6" s="38"/>
      <c r="H6" s="38"/>
    </row>
    <row r="7" spans="1:8" ht="19.5" customHeight="1">
      <c r="A7" s="24" t="s">
        <v>143</v>
      </c>
      <c r="B7" s="48" t="s">
        <v>112</v>
      </c>
      <c r="C7" s="22" t="s">
        <v>105</v>
      </c>
      <c r="D7" s="98">
        <v>90386.6</v>
      </c>
      <c r="E7" s="39">
        <v>293255.3</v>
      </c>
      <c r="F7" s="59">
        <v>291994.09999999998</v>
      </c>
      <c r="G7" s="40"/>
    </row>
    <row r="8" spans="1:8" ht="90.75" customHeight="1">
      <c r="A8" s="24" t="s">
        <v>144</v>
      </c>
      <c r="B8" s="84" t="s">
        <v>152</v>
      </c>
      <c r="C8" s="22" t="s">
        <v>105</v>
      </c>
      <c r="D8" s="98">
        <v>0</v>
      </c>
      <c r="E8" s="39">
        <v>12497.9</v>
      </c>
      <c r="F8" s="59">
        <v>2911</v>
      </c>
      <c r="G8" s="40"/>
    </row>
    <row r="9" spans="1:8" ht="34.5" customHeight="1">
      <c r="A9" s="41" t="s">
        <v>124</v>
      </c>
      <c r="B9" s="48" t="s">
        <v>125</v>
      </c>
      <c r="C9" s="22" t="s">
        <v>105</v>
      </c>
      <c r="D9" s="98">
        <v>1164</v>
      </c>
      <c r="E9" s="39">
        <v>2364.1</v>
      </c>
      <c r="F9" s="59">
        <v>2364.1</v>
      </c>
      <c r="G9" s="40"/>
    </row>
    <row r="10" spans="1:8" ht="30">
      <c r="A10" s="42" t="s">
        <v>118</v>
      </c>
      <c r="B10" s="48" t="s">
        <v>142</v>
      </c>
      <c r="C10" s="22" t="s">
        <v>105</v>
      </c>
      <c r="D10" s="98">
        <v>70239.5</v>
      </c>
      <c r="E10" s="39">
        <v>253374.2</v>
      </c>
      <c r="F10" s="59">
        <v>246618.8</v>
      </c>
    </row>
    <row r="11" spans="1:8" ht="34.5" customHeight="1">
      <c r="A11" s="42" t="s">
        <v>119</v>
      </c>
      <c r="B11" s="48" t="s">
        <v>117</v>
      </c>
      <c r="C11" s="22" t="s">
        <v>105</v>
      </c>
      <c r="D11" s="98">
        <v>0</v>
      </c>
      <c r="E11" s="43">
        <v>0</v>
      </c>
      <c r="F11" s="59">
        <v>0</v>
      </c>
    </row>
    <row r="12" spans="1:8" ht="18" customHeight="1">
      <c r="A12" s="42" t="s">
        <v>121</v>
      </c>
      <c r="B12" s="48" t="s">
        <v>126</v>
      </c>
      <c r="C12" s="22" t="s">
        <v>105</v>
      </c>
      <c r="D12" s="98">
        <v>0</v>
      </c>
      <c r="E12" s="43">
        <v>0</v>
      </c>
      <c r="F12" s="59">
        <v>0</v>
      </c>
    </row>
    <row r="13" spans="1:8" ht="61.5" customHeight="1">
      <c r="A13" s="42" t="s">
        <v>127</v>
      </c>
      <c r="B13" s="49" t="s">
        <v>128</v>
      </c>
      <c r="C13" s="22" t="s">
        <v>105</v>
      </c>
      <c r="D13" s="99">
        <v>58510.7</v>
      </c>
      <c r="E13" s="43">
        <v>78721.7</v>
      </c>
      <c r="F13" s="59">
        <v>77212.399999999994</v>
      </c>
    </row>
    <row r="14" spans="1:8" ht="120">
      <c r="A14" s="42" t="s">
        <v>145</v>
      </c>
      <c r="B14" s="49" t="s">
        <v>146</v>
      </c>
      <c r="C14" s="22" t="s">
        <v>105</v>
      </c>
      <c r="D14" s="99">
        <v>101010.1</v>
      </c>
      <c r="E14" s="43">
        <v>76616.600000000006</v>
      </c>
      <c r="F14" s="59">
        <v>70843.7</v>
      </c>
    </row>
    <row r="15" spans="1:8">
      <c r="D15" s="40"/>
    </row>
    <row r="16" spans="1:8">
      <c r="A16" s="129" t="s">
        <v>46</v>
      </c>
      <c r="B16" s="129"/>
      <c r="C16" s="129"/>
      <c r="D16" s="129"/>
      <c r="E16" s="129"/>
      <c r="F16" s="129"/>
    </row>
    <row r="17" spans="1:6" ht="36" customHeight="1">
      <c r="A17" s="129" t="s">
        <v>47</v>
      </c>
      <c r="B17" s="129"/>
      <c r="C17" s="129"/>
      <c r="D17" s="129"/>
      <c r="E17" s="129"/>
      <c r="F17" s="129"/>
    </row>
  </sheetData>
  <mergeCells count="7">
    <mergeCell ref="A17:F17"/>
    <mergeCell ref="A16:F16"/>
    <mergeCell ref="A1:F1"/>
    <mergeCell ref="A3:A4"/>
    <mergeCell ref="B3:B4"/>
    <mergeCell ref="C3:C4"/>
    <mergeCell ref="D3:F3"/>
  </mergeCells>
  <pageMargins left="0.59055118110236227" right="0" top="0" bottom="0" header="0" footer="0"/>
  <pageSetup paperSize="9" scale="8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73"/>
  <sheetViews>
    <sheetView view="pageBreakPreview" zoomScale="80" zoomScaleSheetLayoutView="80" workbookViewId="0">
      <selection activeCell="G67" sqref="F67:G68"/>
    </sheetView>
  </sheetViews>
  <sheetFormatPr defaultRowHeight="15"/>
  <cols>
    <col min="1" max="1" width="25" style="6" customWidth="1"/>
    <col min="2" max="2" width="31.28515625" style="6" customWidth="1"/>
    <col min="3" max="3" width="28" style="6" customWidth="1"/>
    <col min="4" max="4" width="16.42578125" style="6" customWidth="1"/>
    <col min="5" max="5" width="14.85546875" style="6" customWidth="1"/>
    <col min="6" max="6" width="13.28515625" style="6" customWidth="1"/>
    <col min="7" max="16384" width="9.140625" style="6"/>
  </cols>
  <sheetData>
    <row r="1" spans="1:6" ht="31.5" customHeight="1">
      <c r="A1" s="129" t="s">
        <v>48</v>
      </c>
      <c r="B1" s="129"/>
      <c r="C1" s="129"/>
      <c r="D1" s="129"/>
      <c r="E1" s="129"/>
      <c r="F1" s="50"/>
    </row>
    <row r="2" spans="1:6">
      <c r="E2" s="19" t="s">
        <v>49</v>
      </c>
      <c r="F2" s="19"/>
    </row>
    <row r="3" spans="1:6" ht="63.75" customHeight="1">
      <c r="A3" s="22" t="s">
        <v>50</v>
      </c>
      <c r="B3" s="22" t="s">
        <v>51</v>
      </c>
      <c r="C3" s="22" t="s">
        <v>52</v>
      </c>
      <c r="D3" s="22" t="s">
        <v>53</v>
      </c>
      <c r="E3" s="22" t="s">
        <v>54</v>
      </c>
      <c r="F3" s="19"/>
    </row>
    <row r="4" spans="1:6" s="51" customFormat="1">
      <c r="A4" s="22">
        <v>1</v>
      </c>
      <c r="B4" s="22">
        <v>2</v>
      </c>
      <c r="C4" s="22">
        <v>3</v>
      </c>
      <c r="D4" s="22">
        <v>4</v>
      </c>
      <c r="E4" s="22">
        <v>5</v>
      </c>
    </row>
    <row r="5" spans="1:6" ht="16.5" customHeight="1">
      <c r="A5" s="140" t="s">
        <v>55</v>
      </c>
      <c r="B5" s="137" t="s">
        <v>165</v>
      </c>
      <c r="C5" s="45" t="s">
        <v>56</v>
      </c>
      <c r="D5" s="55">
        <f>SUM(D6:D10)</f>
        <v>716829.8</v>
      </c>
      <c r="E5" s="55">
        <f>SUM(E6:E10)</f>
        <v>691944.1</v>
      </c>
    </row>
    <row r="6" spans="1:6">
      <c r="A6" s="141"/>
      <c r="B6" s="137"/>
      <c r="C6" s="24" t="s">
        <v>57</v>
      </c>
      <c r="D6" s="56">
        <v>98193.4</v>
      </c>
      <c r="E6" s="56">
        <v>86603.199999999997</v>
      </c>
    </row>
    <row r="7" spans="1:6">
      <c r="A7" s="141"/>
      <c r="B7" s="137"/>
      <c r="C7" s="24" t="s">
        <v>58</v>
      </c>
      <c r="D7" s="57" t="s">
        <v>123</v>
      </c>
      <c r="E7" s="58" t="s">
        <v>123</v>
      </c>
    </row>
    <row r="8" spans="1:6">
      <c r="A8" s="141"/>
      <c r="B8" s="137"/>
      <c r="C8" s="24" t="s">
        <v>59</v>
      </c>
      <c r="D8" s="56">
        <v>618636.4</v>
      </c>
      <c r="E8" s="56">
        <v>605340.9</v>
      </c>
    </row>
    <row r="9" spans="1:6" ht="30">
      <c r="A9" s="141"/>
      <c r="B9" s="137"/>
      <c r="C9" s="24" t="s">
        <v>60</v>
      </c>
      <c r="D9" s="53" t="s">
        <v>123</v>
      </c>
      <c r="E9" s="53" t="s">
        <v>123</v>
      </c>
    </row>
    <row r="10" spans="1:6" ht="17.25" customHeight="1">
      <c r="A10" s="142"/>
      <c r="B10" s="137"/>
      <c r="C10" s="24" t="s">
        <v>61</v>
      </c>
      <c r="D10" s="54" t="s">
        <v>123</v>
      </c>
      <c r="E10" s="52" t="s">
        <v>123</v>
      </c>
    </row>
    <row r="11" spans="1:6" hidden="1">
      <c r="A11" s="137" t="s">
        <v>45</v>
      </c>
      <c r="B11" s="137"/>
      <c r="C11" s="24" t="s">
        <v>56</v>
      </c>
      <c r="D11" s="24"/>
      <c r="E11" s="24"/>
    </row>
    <row r="12" spans="1:6" hidden="1">
      <c r="A12" s="137"/>
      <c r="B12" s="137"/>
      <c r="C12" s="24" t="s">
        <v>62</v>
      </c>
      <c r="D12" s="24"/>
      <c r="E12" s="24"/>
    </row>
    <row r="13" spans="1:6" hidden="1">
      <c r="A13" s="137"/>
      <c r="B13" s="137"/>
      <c r="C13" s="24" t="s">
        <v>58</v>
      </c>
      <c r="D13" s="24"/>
      <c r="E13" s="24"/>
    </row>
    <row r="14" spans="1:6" hidden="1">
      <c r="A14" s="137"/>
      <c r="B14" s="137"/>
      <c r="C14" s="24" t="s">
        <v>59</v>
      </c>
      <c r="D14" s="24"/>
      <c r="E14" s="24"/>
    </row>
    <row r="15" spans="1:6" ht="30" hidden="1">
      <c r="A15" s="137"/>
      <c r="B15" s="137"/>
      <c r="C15" s="24" t="s">
        <v>60</v>
      </c>
      <c r="D15" s="24"/>
      <c r="E15" s="24"/>
    </row>
    <row r="16" spans="1:6" ht="21" hidden="1" customHeight="1">
      <c r="A16" s="137"/>
      <c r="B16" s="137"/>
      <c r="C16" s="24" t="s">
        <v>61</v>
      </c>
      <c r="D16" s="24"/>
      <c r="E16" s="24"/>
    </row>
    <row r="18" spans="1:5">
      <c r="A18" s="139" t="s">
        <v>63</v>
      </c>
      <c r="B18" s="139"/>
      <c r="C18" s="139"/>
      <c r="D18" s="139"/>
      <c r="E18" s="139"/>
    </row>
    <row r="19" spans="1:5">
      <c r="A19" s="139" t="s">
        <v>64</v>
      </c>
      <c r="B19" s="139"/>
      <c r="C19" s="139"/>
      <c r="D19" s="139"/>
      <c r="E19" s="139"/>
    </row>
    <row r="21" spans="1:5">
      <c r="A21" s="129" t="s">
        <v>48</v>
      </c>
      <c r="B21" s="129"/>
      <c r="C21" s="129"/>
      <c r="D21" s="129"/>
      <c r="E21" s="129"/>
    </row>
    <row r="22" spans="1:5">
      <c r="A22" s="134"/>
      <c r="B22" s="134"/>
      <c r="C22" s="134"/>
      <c r="D22" s="134"/>
      <c r="E22" s="134"/>
    </row>
    <row r="23" spans="1:5" ht="75">
      <c r="A23" s="86" t="s">
        <v>50</v>
      </c>
      <c r="B23" s="86" t="s">
        <v>51</v>
      </c>
      <c r="C23" s="86" t="s">
        <v>52</v>
      </c>
      <c r="D23" s="86" t="s">
        <v>53</v>
      </c>
      <c r="E23" s="86" t="s">
        <v>54</v>
      </c>
    </row>
    <row r="24" spans="1:5">
      <c r="A24" s="86">
        <v>1</v>
      </c>
      <c r="B24" s="86">
        <v>2</v>
      </c>
      <c r="C24" s="86">
        <v>3</v>
      </c>
      <c r="D24" s="86">
        <v>4</v>
      </c>
      <c r="E24" s="86">
        <v>5</v>
      </c>
    </row>
    <row r="25" spans="1:5">
      <c r="A25" s="137" t="s">
        <v>55</v>
      </c>
      <c r="B25" s="135" t="s">
        <v>165</v>
      </c>
      <c r="C25" s="87" t="s">
        <v>56</v>
      </c>
      <c r="D25" s="88">
        <f>SUM(D26:D30)</f>
        <v>716829.8</v>
      </c>
      <c r="E25" s="88">
        <f>SUM(E26:E30)</f>
        <v>691944.1</v>
      </c>
    </row>
    <row r="26" spans="1:5">
      <c r="A26" s="137"/>
      <c r="B26" s="135"/>
      <c r="C26" s="89" t="s">
        <v>57</v>
      </c>
      <c r="D26" s="90">
        <f>D32+D38+D44+D50+D56+D62</f>
        <v>98193.4</v>
      </c>
      <c r="E26" s="90">
        <f>E32+E38+E44+E50+E56+E62</f>
        <v>86603.199999999997</v>
      </c>
    </row>
    <row r="27" spans="1:5">
      <c r="A27" s="137"/>
      <c r="B27" s="135"/>
      <c r="C27" s="89" t="s">
        <v>58</v>
      </c>
      <c r="D27" s="91" t="s">
        <v>123</v>
      </c>
      <c r="E27" s="92" t="s">
        <v>123</v>
      </c>
    </row>
    <row r="28" spans="1:5">
      <c r="A28" s="137"/>
      <c r="B28" s="135"/>
      <c r="C28" s="89" t="s">
        <v>59</v>
      </c>
      <c r="D28" s="90">
        <f>D34+D40+D46+D52+D58+D64</f>
        <v>618636.4</v>
      </c>
      <c r="E28" s="90">
        <f>E34+E40+E46+E52+E58+E64</f>
        <v>605340.9</v>
      </c>
    </row>
    <row r="29" spans="1:5">
      <c r="A29" s="137"/>
      <c r="B29" s="135"/>
      <c r="C29" s="89" t="s">
        <v>60</v>
      </c>
      <c r="D29" s="93" t="s">
        <v>123</v>
      </c>
      <c r="E29" s="93" t="s">
        <v>123</v>
      </c>
    </row>
    <row r="30" spans="1:5">
      <c r="A30" s="137"/>
      <c r="B30" s="135"/>
      <c r="C30" s="89" t="s">
        <v>61</v>
      </c>
      <c r="D30" s="94" t="s">
        <v>123</v>
      </c>
      <c r="E30" s="95" t="s">
        <v>123</v>
      </c>
    </row>
    <row r="31" spans="1:5" ht="15" customHeight="1">
      <c r="A31" s="138"/>
      <c r="B31" s="136" t="s">
        <v>155</v>
      </c>
      <c r="C31" s="87" t="s">
        <v>56</v>
      </c>
      <c r="D31" s="100">
        <f>D32+D34</f>
        <v>293255.3</v>
      </c>
      <c r="E31" s="100">
        <f>E32+E34</f>
        <v>291994.09999999998</v>
      </c>
    </row>
    <row r="32" spans="1:5">
      <c r="A32" s="138"/>
      <c r="B32" s="136"/>
      <c r="C32" s="89" t="s">
        <v>57</v>
      </c>
      <c r="D32" s="101">
        <f>42566.2+350.2</f>
        <v>42916.399999999994</v>
      </c>
      <c r="E32" s="101">
        <f>41922.9+350.2</f>
        <v>42273.1</v>
      </c>
    </row>
    <row r="33" spans="1:5">
      <c r="A33" s="138"/>
      <c r="B33" s="136"/>
      <c r="C33" s="89" t="s">
        <v>58</v>
      </c>
      <c r="D33" s="102" t="s">
        <v>123</v>
      </c>
      <c r="E33" s="103" t="s">
        <v>123</v>
      </c>
    </row>
    <row r="34" spans="1:5">
      <c r="A34" s="138"/>
      <c r="B34" s="136"/>
      <c r="C34" s="89" t="s">
        <v>59</v>
      </c>
      <c r="D34" s="101">
        <f>215667.4+34671.5</f>
        <v>250338.9</v>
      </c>
      <c r="E34" s="101">
        <f>215052.3+34668.7</f>
        <v>249721</v>
      </c>
    </row>
    <row r="35" spans="1:5">
      <c r="A35" s="138"/>
      <c r="B35" s="136"/>
      <c r="C35" s="89" t="s">
        <v>60</v>
      </c>
      <c r="D35" s="102" t="s">
        <v>123</v>
      </c>
      <c r="E35" s="103" t="s">
        <v>123</v>
      </c>
    </row>
    <row r="36" spans="1:5">
      <c r="A36" s="138"/>
      <c r="B36" s="136"/>
      <c r="C36" s="89" t="s">
        <v>61</v>
      </c>
      <c r="D36" s="102" t="s">
        <v>123</v>
      </c>
      <c r="E36" s="103" t="s">
        <v>123</v>
      </c>
    </row>
    <row r="37" spans="1:5">
      <c r="A37" s="138"/>
      <c r="B37" s="136" t="s">
        <v>156</v>
      </c>
      <c r="C37" s="87" t="s">
        <v>56</v>
      </c>
      <c r="D37" s="100">
        <f>D38</f>
        <v>12497.9</v>
      </c>
      <c r="E37" s="100">
        <f>E38</f>
        <v>2911</v>
      </c>
    </row>
    <row r="38" spans="1:5">
      <c r="A38" s="138"/>
      <c r="B38" s="136"/>
      <c r="C38" s="89" t="s">
        <v>57</v>
      </c>
      <c r="D38" s="101">
        <v>12497.9</v>
      </c>
      <c r="E38" s="101">
        <v>2911</v>
      </c>
    </row>
    <row r="39" spans="1:5">
      <c r="A39" s="138"/>
      <c r="B39" s="136"/>
      <c r="C39" s="89" t="s">
        <v>58</v>
      </c>
      <c r="D39" s="102" t="s">
        <v>123</v>
      </c>
      <c r="E39" s="103" t="s">
        <v>123</v>
      </c>
    </row>
    <row r="40" spans="1:5">
      <c r="A40" s="138"/>
      <c r="B40" s="136"/>
      <c r="C40" s="89" t="s">
        <v>59</v>
      </c>
      <c r="D40" s="101">
        <v>0</v>
      </c>
      <c r="E40" s="101">
        <v>0</v>
      </c>
    </row>
    <row r="41" spans="1:5">
      <c r="A41" s="138"/>
      <c r="B41" s="136"/>
      <c r="C41" s="89" t="s">
        <v>60</v>
      </c>
      <c r="D41" s="102" t="s">
        <v>123</v>
      </c>
      <c r="E41" s="103" t="s">
        <v>123</v>
      </c>
    </row>
    <row r="42" spans="1:5" ht="29.25" customHeight="1">
      <c r="A42" s="138"/>
      <c r="B42" s="136"/>
      <c r="C42" s="89" t="s">
        <v>61</v>
      </c>
      <c r="D42" s="102" t="s">
        <v>123</v>
      </c>
      <c r="E42" s="103" t="s">
        <v>123</v>
      </c>
    </row>
    <row r="43" spans="1:5">
      <c r="A43" s="138"/>
      <c r="B43" s="136" t="s">
        <v>157</v>
      </c>
      <c r="C43" s="87" t="s">
        <v>56</v>
      </c>
      <c r="D43" s="100">
        <f>D44</f>
        <v>2364.1</v>
      </c>
      <c r="E43" s="100">
        <f>E44</f>
        <v>2364.1</v>
      </c>
    </row>
    <row r="44" spans="1:5">
      <c r="A44" s="138"/>
      <c r="B44" s="136"/>
      <c r="C44" s="89" t="s">
        <v>57</v>
      </c>
      <c r="D44" s="101">
        <v>2364.1</v>
      </c>
      <c r="E44" s="101">
        <v>2364.1</v>
      </c>
    </row>
    <row r="45" spans="1:5">
      <c r="A45" s="138"/>
      <c r="B45" s="136"/>
      <c r="C45" s="89" t="s">
        <v>58</v>
      </c>
      <c r="D45" s="102" t="s">
        <v>123</v>
      </c>
      <c r="E45" s="103" t="s">
        <v>123</v>
      </c>
    </row>
    <row r="46" spans="1:5">
      <c r="A46" s="138"/>
      <c r="B46" s="136"/>
      <c r="C46" s="89" t="s">
        <v>59</v>
      </c>
      <c r="D46" s="102">
        <v>0</v>
      </c>
      <c r="E46" s="103">
        <v>0</v>
      </c>
    </row>
    <row r="47" spans="1:5">
      <c r="A47" s="138"/>
      <c r="B47" s="136"/>
      <c r="C47" s="89" t="s">
        <v>60</v>
      </c>
      <c r="D47" s="102" t="s">
        <v>123</v>
      </c>
      <c r="E47" s="103" t="s">
        <v>123</v>
      </c>
    </row>
    <row r="48" spans="1:5">
      <c r="A48" s="138"/>
      <c r="B48" s="136"/>
      <c r="C48" s="89" t="s">
        <v>61</v>
      </c>
      <c r="D48" s="102" t="s">
        <v>123</v>
      </c>
      <c r="E48" s="103" t="s">
        <v>123</v>
      </c>
    </row>
    <row r="49" spans="1:5">
      <c r="A49" s="138"/>
      <c r="B49" s="136" t="s">
        <v>158</v>
      </c>
      <c r="C49" s="87" t="s">
        <v>56</v>
      </c>
      <c r="D49" s="100">
        <f>D50+D52</f>
        <v>253374.2</v>
      </c>
      <c r="E49" s="100">
        <f>E50+E52</f>
        <v>246618.8</v>
      </c>
    </row>
    <row r="50" spans="1:5">
      <c r="A50" s="138"/>
      <c r="B50" s="136"/>
      <c r="C50" s="89" t="s">
        <v>57</v>
      </c>
      <c r="D50" s="101">
        <f>13618.4+196.2</f>
        <v>13814.6</v>
      </c>
      <c r="E50" s="101">
        <v>13470.800000000001</v>
      </c>
    </row>
    <row r="51" spans="1:5">
      <c r="A51" s="138"/>
      <c r="B51" s="136"/>
      <c r="C51" s="89" t="s">
        <v>58</v>
      </c>
      <c r="D51" s="102" t="s">
        <v>123</v>
      </c>
      <c r="E51" s="103" t="s">
        <v>123</v>
      </c>
    </row>
    <row r="52" spans="1:5">
      <c r="A52" s="138"/>
      <c r="B52" s="136"/>
      <c r="C52" s="89" t="s">
        <v>59</v>
      </c>
      <c r="D52" s="101">
        <f>235832.1+3727.5</f>
        <v>239559.6</v>
      </c>
      <c r="E52" s="101">
        <f>229420.4+3727.5+0.1</f>
        <v>233148</v>
      </c>
    </row>
    <row r="53" spans="1:5">
      <c r="A53" s="138"/>
      <c r="B53" s="136"/>
      <c r="C53" s="89" t="s">
        <v>60</v>
      </c>
      <c r="D53" s="102" t="s">
        <v>123</v>
      </c>
      <c r="E53" s="103" t="s">
        <v>123</v>
      </c>
    </row>
    <row r="54" spans="1:5">
      <c r="A54" s="138"/>
      <c r="B54" s="136"/>
      <c r="C54" s="89" t="s">
        <v>61</v>
      </c>
      <c r="D54" s="102" t="s">
        <v>123</v>
      </c>
      <c r="E54" s="103" t="s">
        <v>123</v>
      </c>
    </row>
    <row r="55" spans="1:5">
      <c r="A55" s="138"/>
      <c r="B55" s="136" t="s">
        <v>159</v>
      </c>
      <c r="C55" s="87" t="s">
        <v>56</v>
      </c>
      <c r="D55" s="100">
        <f>D56+D58</f>
        <v>78721.7</v>
      </c>
      <c r="E55" s="100">
        <f>E56+E58</f>
        <v>77212.399999999994</v>
      </c>
    </row>
    <row r="56" spans="1:5">
      <c r="A56" s="138"/>
      <c r="B56" s="136"/>
      <c r="C56" s="89" t="s">
        <v>57</v>
      </c>
      <c r="D56" s="101">
        <f>25428.4+200+205.8</f>
        <v>25834.2</v>
      </c>
      <c r="E56" s="101">
        <v>24875.8</v>
      </c>
    </row>
    <row r="57" spans="1:5">
      <c r="A57" s="138"/>
      <c r="B57" s="136"/>
      <c r="C57" s="89" t="s">
        <v>58</v>
      </c>
      <c r="D57" s="102" t="s">
        <v>123</v>
      </c>
      <c r="E57" s="103" t="s">
        <v>123</v>
      </c>
    </row>
    <row r="58" spans="1:5">
      <c r="A58" s="138"/>
      <c r="B58" s="136"/>
      <c r="C58" s="89" t="s">
        <v>59</v>
      </c>
      <c r="D58" s="101">
        <f>28710+3800+20377.5</f>
        <v>52887.5</v>
      </c>
      <c r="E58" s="101">
        <f>28710+3312.8+20313.8</f>
        <v>52336.6</v>
      </c>
    </row>
    <row r="59" spans="1:5">
      <c r="A59" s="138"/>
      <c r="B59" s="136"/>
      <c r="C59" s="89" t="s">
        <v>60</v>
      </c>
      <c r="D59" s="102" t="s">
        <v>123</v>
      </c>
      <c r="E59" s="103" t="s">
        <v>123</v>
      </c>
    </row>
    <row r="60" spans="1:5">
      <c r="A60" s="138"/>
      <c r="B60" s="136"/>
      <c r="C60" s="89" t="s">
        <v>61</v>
      </c>
      <c r="D60" s="102" t="s">
        <v>123</v>
      </c>
      <c r="E60" s="103" t="s">
        <v>123</v>
      </c>
    </row>
    <row r="61" spans="1:5">
      <c r="A61" s="138"/>
      <c r="B61" s="136" t="s">
        <v>160</v>
      </c>
      <c r="C61" s="87" t="s">
        <v>56</v>
      </c>
      <c r="D61" s="100">
        <f>D62+D64</f>
        <v>76616.599999999991</v>
      </c>
      <c r="E61" s="100">
        <f>E62+E64</f>
        <v>70843.7</v>
      </c>
    </row>
    <row r="62" spans="1:5">
      <c r="A62" s="138"/>
      <c r="B62" s="136"/>
      <c r="C62" s="89" t="s">
        <v>57</v>
      </c>
      <c r="D62" s="101">
        <v>766.2</v>
      </c>
      <c r="E62" s="101">
        <v>708.4</v>
      </c>
    </row>
    <row r="63" spans="1:5">
      <c r="A63" s="138"/>
      <c r="B63" s="136"/>
      <c r="C63" s="89" t="s">
        <v>58</v>
      </c>
      <c r="D63" s="102" t="s">
        <v>123</v>
      </c>
      <c r="E63" s="103" t="s">
        <v>123</v>
      </c>
    </row>
    <row r="64" spans="1:5">
      <c r="A64" s="138"/>
      <c r="B64" s="136"/>
      <c r="C64" s="89" t="s">
        <v>59</v>
      </c>
      <c r="D64" s="101">
        <v>75850.399999999994</v>
      </c>
      <c r="E64" s="101">
        <v>70135.3</v>
      </c>
    </row>
    <row r="65" spans="1:5">
      <c r="A65" s="138"/>
      <c r="B65" s="136"/>
      <c r="C65" s="89" t="s">
        <v>60</v>
      </c>
      <c r="D65" s="91" t="s">
        <v>123</v>
      </c>
      <c r="E65" s="92" t="s">
        <v>123</v>
      </c>
    </row>
    <row r="66" spans="1:5">
      <c r="A66" s="138"/>
      <c r="B66" s="136"/>
      <c r="C66" s="89" t="s">
        <v>61</v>
      </c>
      <c r="D66" s="91" t="s">
        <v>123</v>
      </c>
      <c r="E66" s="92" t="s">
        <v>123</v>
      </c>
    </row>
    <row r="68" spans="1:5">
      <c r="B68" s="6" t="s">
        <v>161</v>
      </c>
      <c r="C68" s="87" t="s">
        <v>56</v>
      </c>
      <c r="D68" s="88">
        <f>D69+D71</f>
        <v>716829.8</v>
      </c>
      <c r="E68" s="88">
        <f>E69+E71</f>
        <v>691944.1</v>
      </c>
    </row>
    <row r="69" spans="1:5">
      <c r="C69" s="89" t="s">
        <v>57</v>
      </c>
      <c r="D69" s="90">
        <f>D32+D38+D44+D50+D56+D62</f>
        <v>98193.4</v>
      </c>
      <c r="E69" s="90">
        <f>E32+E38+E44+E50+E56+E62</f>
        <v>86603.199999999997</v>
      </c>
    </row>
    <row r="70" spans="1:5">
      <c r="C70" s="89" t="s">
        <v>58</v>
      </c>
      <c r="D70" s="91" t="s">
        <v>123</v>
      </c>
      <c r="E70" s="92" t="s">
        <v>123</v>
      </c>
    </row>
    <row r="71" spans="1:5">
      <c r="C71" s="89" t="s">
        <v>59</v>
      </c>
      <c r="D71" s="90">
        <f>D34+D52+D58+D64</f>
        <v>618636.4</v>
      </c>
      <c r="E71" s="90">
        <f>E34+E52+E58+E64</f>
        <v>605340.9</v>
      </c>
    </row>
    <row r="72" spans="1:5">
      <c r="C72" s="89" t="s">
        <v>60</v>
      </c>
      <c r="D72" s="91" t="s">
        <v>123</v>
      </c>
      <c r="E72" s="92" t="s">
        <v>123</v>
      </c>
    </row>
    <row r="73" spans="1:5">
      <c r="C73" s="89" t="s">
        <v>61</v>
      </c>
      <c r="D73" s="91" t="s">
        <v>123</v>
      </c>
      <c r="E73" s="92" t="s">
        <v>123</v>
      </c>
    </row>
  </sheetData>
  <mergeCells count="16">
    <mergeCell ref="A18:E18"/>
    <mergeCell ref="A1:E1"/>
    <mergeCell ref="A5:A10"/>
    <mergeCell ref="B5:B10"/>
    <mergeCell ref="A11:A16"/>
    <mergeCell ref="B11:B16"/>
    <mergeCell ref="A21:E22"/>
    <mergeCell ref="B25:B30"/>
    <mergeCell ref="B31:B36"/>
    <mergeCell ref="A25:A66"/>
    <mergeCell ref="A19:E19"/>
    <mergeCell ref="B37:B42"/>
    <mergeCell ref="B43:B48"/>
    <mergeCell ref="B49:B54"/>
    <mergeCell ref="B55:B60"/>
    <mergeCell ref="B61:B66"/>
  </mergeCells>
  <pageMargins left="0.70866141732283472" right="0.32" top="0.51" bottom="0.46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G13"/>
  <sheetViews>
    <sheetView view="pageBreakPreview" zoomScaleSheetLayoutView="100" workbookViewId="0">
      <selection activeCell="D8" sqref="D8"/>
    </sheetView>
  </sheetViews>
  <sheetFormatPr defaultRowHeight="15"/>
  <cols>
    <col min="1" max="1" width="5.85546875" style="6" customWidth="1"/>
    <col min="2" max="2" width="44.85546875" style="6" customWidth="1"/>
    <col min="3" max="3" width="7.7109375" style="6" customWidth="1"/>
    <col min="4" max="4" width="15.85546875" style="6" customWidth="1"/>
    <col min="5" max="5" width="16.42578125" style="6" customWidth="1"/>
    <col min="6" max="6" width="50.140625" style="6" customWidth="1"/>
    <col min="7" max="7" width="42.28515625" style="6" customWidth="1"/>
    <col min="8" max="16384" width="9.140625" style="6"/>
  </cols>
  <sheetData>
    <row r="1" spans="1:7" ht="28.5" customHeight="1">
      <c r="A1" s="129" t="s">
        <v>65</v>
      </c>
      <c r="B1" s="129"/>
      <c r="C1" s="129"/>
      <c r="D1" s="129"/>
      <c r="E1" s="129"/>
      <c r="F1" s="129"/>
      <c r="G1" s="50"/>
    </row>
    <row r="2" spans="1:7">
      <c r="F2" s="19" t="s">
        <v>66</v>
      </c>
      <c r="G2" s="19"/>
    </row>
    <row r="3" spans="1:7" ht="82.5" customHeight="1">
      <c r="A3" s="130" t="s">
        <v>17</v>
      </c>
      <c r="B3" s="130" t="s">
        <v>67</v>
      </c>
      <c r="C3" s="130" t="s">
        <v>78</v>
      </c>
      <c r="D3" s="130" t="s">
        <v>68</v>
      </c>
      <c r="E3" s="130"/>
      <c r="F3" s="130" t="s">
        <v>69</v>
      </c>
    </row>
    <row r="4" spans="1:7" ht="18" customHeight="1">
      <c r="A4" s="130"/>
      <c r="B4" s="130"/>
      <c r="C4" s="130"/>
      <c r="D4" s="130" t="s">
        <v>70</v>
      </c>
      <c r="E4" s="130"/>
      <c r="F4" s="130"/>
    </row>
    <row r="5" spans="1:7" ht="45.75" customHeight="1">
      <c r="A5" s="130"/>
      <c r="B5" s="130"/>
      <c r="C5" s="130"/>
      <c r="D5" s="22" t="s">
        <v>0</v>
      </c>
      <c r="E5" s="21" t="s">
        <v>71</v>
      </c>
      <c r="F5" s="130"/>
    </row>
    <row r="6" spans="1:7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>
      <c r="A7" s="23"/>
      <c r="B7" s="143" t="s">
        <v>99</v>
      </c>
      <c r="C7" s="143"/>
      <c r="D7" s="143"/>
      <c r="E7" s="143"/>
      <c r="F7" s="143"/>
    </row>
    <row r="8" spans="1:7" ht="81.75" customHeight="1">
      <c r="A8" s="22">
        <v>1</v>
      </c>
      <c r="B8" s="61" t="s">
        <v>106</v>
      </c>
      <c r="C8" s="62" t="s">
        <v>108</v>
      </c>
      <c r="D8" s="22">
        <v>85</v>
      </c>
      <c r="E8" s="105" t="s">
        <v>170</v>
      </c>
      <c r="F8" s="145" t="s">
        <v>169</v>
      </c>
    </row>
    <row r="9" spans="1:7" ht="52.5" customHeight="1">
      <c r="A9" s="22">
        <v>2</v>
      </c>
      <c r="B9" s="44" t="s">
        <v>110</v>
      </c>
      <c r="C9" s="62" t="s">
        <v>108</v>
      </c>
      <c r="D9" s="85">
        <v>15.9</v>
      </c>
      <c r="E9" s="105" t="s">
        <v>170</v>
      </c>
      <c r="F9" s="146"/>
    </row>
    <row r="10" spans="1:7" ht="37.5" customHeight="1">
      <c r="A10" s="22">
        <v>3</v>
      </c>
      <c r="B10" s="61" t="s">
        <v>107</v>
      </c>
      <c r="C10" s="62" t="s">
        <v>109</v>
      </c>
      <c r="D10" s="25" t="s">
        <v>170</v>
      </c>
      <c r="E10" s="105" t="s">
        <v>170</v>
      </c>
      <c r="F10" s="147"/>
    </row>
    <row r="11" spans="1:7" hidden="1">
      <c r="A11" s="23"/>
      <c r="B11" s="125" t="s">
        <v>72</v>
      </c>
      <c r="C11" s="144"/>
      <c r="D11" s="144"/>
      <c r="E11" s="126"/>
      <c r="F11" s="127"/>
    </row>
    <row r="12" spans="1:7" hidden="1">
      <c r="A12" s="48" t="s">
        <v>73</v>
      </c>
      <c r="B12" s="23" t="s">
        <v>22</v>
      </c>
      <c r="C12" s="23"/>
      <c r="D12" s="23"/>
      <c r="E12" s="23"/>
      <c r="F12" s="23"/>
    </row>
    <row r="13" spans="1:7" hidden="1">
      <c r="A13" s="48" t="s">
        <v>23</v>
      </c>
      <c r="B13" s="143" t="s">
        <v>24</v>
      </c>
      <c r="C13" s="143"/>
      <c r="D13" s="23"/>
      <c r="E13" s="23"/>
      <c r="F13" s="23"/>
    </row>
  </sheetData>
  <mergeCells count="11">
    <mergeCell ref="D4:E4"/>
    <mergeCell ref="B7:F7"/>
    <mergeCell ref="B11:F11"/>
    <mergeCell ref="B13:C13"/>
    <mergeCell ref="A1:F1"/>
    <mergeCell ref="A3:A5"/>
    <mergeCell ref="B3:B5"/>
    <mergeCell ref="C3:C5"/>
    <mergeCell ref="D3:E3"/>
    <mergeCell ref="F3:F5"/>
    <mergeCell ref="F8:F10"/>
  </mergeCells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D11"/>
  <sheetViews>
    <sheetView tabSelected="1" view="pageBreakPreview" topLeftCell="A7" zoomScale="80" zoomScaleSheetLayoutView="80" workbookViewId="0">
      <selection activeCell="B12" sqref="B12"/>
    </sheetView>
  </sheetViews>
  <sheetFormatPr defaultRowHeight="15"/>
  <cols>
    <col min="1" max="1" width="5.5703125" style="6" customWidth="1"/>
    <col min="2" max="2" width="70.5703125" style="6" customWidth="1"/>
    <col min="3" max="3" width="25.85546875" style="6" customWidth="1"/>
    <col min="4" max="4" width="25.28515625" style="6" customWidth="1"/>
    <col min="5" max="16384" width="9.140625" style="6"/>
  </cols>
  <sheetData>
    <row r="1" spans="1:4" ht="17.25" customHeight="1">
      <c r="A1" s="148" t="s">
        <v>95</v>
      </c>
      <c r="B1" s="148"/>
      <c r="C1" s="148"/>
      <c r="D1" s="148"/>
    </row>
    <row r="2" spans="1:4" ht="36" customHeight="1">
      <c r="A2" s="22" t="s">
        <v>17</v>
      </c>
      <c r="B2" s="22" t="s">
        <v>97</v>
      </c>
      <c r="C2" s="22" t="s">
        <v>98</v>
      </c>
      <c r="D2" s="22" t="s">
        <v>96</v>
      </c>
    </row>
    <row r="3" spans="1:4">
      <c r="A3" s="22">
        <v>1</v>
      </c>
      <c r="B3" s="22">
        <v>2</v>
      </c>
      <c r="C3" s="22">
        <v>3</v>
      </c>
      <c r="D3" s="22">
        <v>4</v>
      </c>
    </row>
    <row r="4" spans="1:4" ht="90">
      <c r="A4" s="96">
        <v>1</v>
      </c>
      <c r="B4" s="60" t="s">
        <v>166</v>
      </c>
      <c r="C4" s="23" t="s">
        <v>116</v>
      </c>
      <c r="D4" s="106" t="s">
        <v>174</v>
      </c>
    </row>
    <row r="5" spans="1:4" ht="90">
      <c r="A5" s="96">
        <v>2</v>
      </c>
      <c r="B5" s="60" t="s">
        <v>166</v>
      </c>
      <c r="C5" s="23" t="s">
        <v>116</v>
      </c>
      <c r="D5" s="106" t="s">
        <v>175</v>
      </c>
    </row>
    <row r="6" spans="1:4" ht="90">
      <c r="A6" s="96">
        <v>3</v>
      </c>
      <c r="B6" s="60" t="s">
        <v>166</v>
      </c>
      <c r="C6" s="23" t="s">
        <v>116</v>
      </c>
      <c r="D6" s="106" t="s">
        <v>176</v>
      </c>
    </row>
    <row r="7" spans="1:4" ht="90">
      <c r="A7" s="96">
        <v>4</v>
      </c>
      <c r="B7" s="60" t="s">
        <v>166</v>
      </c>
      <c r="C7" s="23" t="s">
        <v>116</v>
      </c>
      <c r="D7" s="97" t="s">
        <v>167</v>
      </c>
    </row>
    <row r="8" spans="1:4" ht="90">
      <c r="A8" s="96">
        <v>5</v>
      </c>
      <c r="B8" s="60" t="s">
        <v>166</v>
      </c>
      <c r="C8" s="23" t="s">
        <v>116</v>
      </c>
      <c r="D8" s="106" t="s">
        <v>177</v>
      </c>
    </row>
    <row r="9" spans="1:4" ht="90">
      <c r="A9" s="96">
        <v>6</v>
      </c>
      <c r="B9" s="60" t="s">
        <v>166</v>
      </c>
      <c r="C9" s="23" t="s">
        <v>116</v>
      </c>
      <c r="D9" s="106" t="s">
        <v>173</v>
      </c>
    </row>
    <row r="10" spans="1:4" ht="90">
      <c r="A10" s="96">
        <v>7</v>
      </c>
      <c r="B10" s="60" t="s">
        <v>166</v>
      </c>
      <c r="C10" s="23" t="s">
        <v>116</v>
      </c>
      <c r="D10" s="106" t="s">
        <v>172</v>
      </c>
    </row>
    <row r="11" spans="1:4" ht="90">
      <c r="A11" s="96">
        <v>8</v>
      </c>
      <c r="B11" s="60" t="s">
        <v>178</v>
      </c>
      <c r="C11" s="23" t="s">
        <v>116</v>
      </c>
      <c r="D11" s="97" t="s">
        <v>162</v>
      </c>
    </row>
  </sheetData>
  <mergeCells count="1">
    <mergeCell ref="A1:D1"/>
  </mergeCells>
  <pageMargins left="0.70866141732283472" right="0.26" top="0.74803149606299213" bottom="0.74803149606299213" header="0.31496062992125984" footer="0.31496062992125984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28"/>
  <sheetViews>
    <sheetView view="pageBreakPreview" topLeftCell="A7" zoomScaleSheetLayoutView="100" workbookViewId="0">
      <selection activeCell="F10" sqref="F10"/>
    </sheetView>
  </sheetViews>
  <sheetFormatPr defaultRowHeight="15"/>
  <cols>
    <col min="1" max="1" width="29" style="6" customWidth="1"/>
    <col min="2" max="2" width="10" style="6" customWidth="1"/>
    <col min="3" max="3" width="12.42578125" style="6" customWidth="1"/>
    <col min="4" max="16384" width="9.140625" style="6"/>
  </cols>
  <sheetData>
    <row r="1" spans="1:15" ht="33.75" customHeight="1">
      <c r="A1" s="156" t="s">
        <v>6</v>
      </c>
      <c r="B1" s="156"/>
      <c r="C1" s="157" t="s">
        <v>165</v>
      </c>
      <c r="D1" s="158"/>
      <c r="E1" s="158"/>
      <c r="F1" s="158"/>
      <c r="G1" s="158"/>
      <c r="H1" s="159"/>
    </row>
    <row r="2" spans="1:15" ht="27.75" customHeight="1">
      <c r="A2" s="156"/>
      <c r="B2" s="156"/>
      <c r="C2" s="160"/>
      <c r="D2" s="161"/>
      <c r="E2" s="161"/>
      <c r="F2" s="161"/>
      <c r="G2" s="161"/>
      <c r="H2" s="162"/>
    </row>
    <row r="3" spans="1:15" ht="20.100000000000001" customHeight="1">
      <c r="A3" s="156" t="s">
        <v>7</v>
      </c>
      <c r="B3" s="156"/>
      <c r="C3" s="133" t="s">
        <v>168</v>
      </c>
      <c r="D3" s="133"/>
      <c r="E3" s="133"/>
      <c r="F3" s="133"/>
      <c r="G3" s="133"/>
      <c r="H3" s="133"/>
    </row>
    <row r="4" spans="1:15" ht="20.100000000000001" customHeight="1">
      <c r="A4" s="63"/>
      <c r="B4" s="63"/>
      <c r="C4" s="64"/>
      <c r="D4" s="64"/>
      <c r="E4" s="64"/>
      <c r="F4" s="64"/>
      <c r="G4" s="64"/>
      <c r="H4" s="64"/>
    </row>
    <row r="5" spans="1:15">
      <c r="A5" s="65" t="s">
        <v>4</v>
      </c>
      <c r="B5" s="66"/>
      <c r="C5" s="66"/>
      <c r="D5" s="66"/>
      <c r="E5" s="66"/>
      <c r="F5" s="66"/>
      <c r="G5" s="66"/>
      <c r="H5" s="66"/>
    </row>
    <row r="6" spans="1:15">
      <c r="A6" s="67"/>
    </row>
    <row r="7" spans="1:15">
      <c r="A7" s="6" t="s">
        <v>79</v>
      </c>
      <c r="B7" s="68">
        <v>3</v>
      </c>
    </row>
    <row r="9" spans="1:15" ht="30">
      <c r="A9" s="22" t="s">
        <v>77</v>
      </c>
      <c r="B9" s="22" t="s">
        <v>78</v>
      </c>
      <c r="C9" s="22" t="s">
        <v>11</v>
      </c>
      <c r="D9" s="22" t="s">
        <v>0</v>
      </c>
      <c r="E9" s="22" t="s">
        <v>1</v>
      </c>
      <c r="F9" s="22" t="s">
        <v>2</v>
      </c>
    </row>
    <row r="10" spans="1:15" ht="157.5">
      <c r="A10" s="69" t="s">
        <v>106</v>
      </c>
      <c r="B10" s="70" t="s">
        <v>108</v>
      </c>
      <c r="C10" s="71">
        <v>2</v>
      </c>
      <c r="D10" s="72">
        <v>85.1</v>
      </c>
      <c r="E10" s="72">
        <v>85.1</v>
      </c>
      <c r="F10" s="73">
        <f>IF(C10=1,(E10/D10),(D10/E10))</f>
        <v>1</v>
      </c>
      <c r="K10" s="74"/>
      <c r="L10" s="75"/>
      <c r="M10" s="76"/>
      <c r="N10" s="76"/>
      <c r="O10" s="77"/>
    </row>
    <row r="11" spans="1:15" ht="94.5">
      <c r="A11" s="78" t="s">
        <v>110</v>
      </c>
      <c r="B11" s="70" t="s">
        <v>108</v>
      </c>
      <c r="C11" s="71">
        <v>1</v>
      </c>
      <c r="D11" s="79">
        <v>15.9</v>
      </c>
      <c r="E11" s="79">
        <v>15.9</v>
      </c>
      <c r="F11" s="73">
        <f>IF(C11=1,(E11/D11),(D11/E11))</f>
        <v>1</v>
      </c>
      <c r="K11" s="74"/>
      <c r="L11" s="75"/>
      <c r="M11" s="76"/>
      <c r="N11" s="76"/>
      <c r="O11" s="77"/>
    </row>
    <row r="12" spans="1:15" ht="31.5">
      <c r="A12" s="69" t="s">
        <v>107</v>
      </c>
      <c r="B12" s="62" t="s">
        <v>109</v>
      </c>
      <c r="C12" s="71">
        <v>1</v>
      </c>
      <c r="D12" s="12">
        <v>14.45</v>
      </c>
      <c r="E12" s="104">
        <v>16.899999999999999</v>
      </c>
      <c r="F12" s="73">
        <f>IF(C12=1,(E12/D12),(D12/E12))</f>
        <v>1.1695501730103806</v>
      </c>
      <c r="K12" s="74"/>
      <c r="L12" s="75"/>
      <c r="M12" s="76"/>
      <c r="N12" s="76"/>
      <c r="O12" s="77"/>
    </row>
    <row r="13" spans="1:15">
      <c r="K13" s="74"/>
      <c r="L13" s="75"/>
      <c r="M13" s="76"/>
      <c r="N13" s="76"/>
      <c r="O13" s="77"/>
    </row>
    <row r="14" spans="1:15">
      <c r="A14" s="18" t="s">
        <v>12</v>
      </c>
      <c r="B14" s="51">
        <v>1</v>
      </c>
    </row>
    <row r="15" spans="1:15">
      <c r="A15" s="18" t="s">
        <v>80</v>
      </c>
      <c r="B15" s="51">
        <v>2</v>
      </c>
    </row>
    <row r="17" spans="1:8">
      <c r="A17" s="80" t="s">
        <v>3</v>
      </c>
      <c r="B17" s="81">
        <f>1/B7*SUM(F10:F12)</f>
        <v>1.0565167243367934</v>
      </c>
      <c r="D17" s="67" t="s">
        <v>14</v>
      </c>
      <c r="E17" s="81">
        <f>B17</f>
        <v>1.0565167243367934</v>
      </c>
    </row>
    <row r="19" spans="1:8">
      <c r="A19" s="65" t="s">
        <v>13</v>
      </c>
      <c r="B19" s="65"/>
      <c r="C19" s="65"/>
      <c r="D19" s="65"/>
      <c r="E19" s="65"/>
      <c r="F19" s="65"/>
      <c r="G19" s="65"/>
      <c r="H19" s="65"/>
    </row>
    <row r="21" spans="1:8" ht="18">
      <c r="B21" s="20" t="s">
        <v>147</v>
      </c>
      <c r="C21" s="20" t="s">
        <v>148</v>
      </c>
      <c r="D21" s="20" t="s">
        <v>5</v>
      </c>
    </row>
    <row r="22" spans="1:8">
      <c r="B22" s="56">
        <v>716829.8</v>
      </c>
      <c r="C22" s="56">
        <v>691944.1</v>
      </c>
      <c r="D22" s="82">
        <f>B22/C22</f>
        <v>1.0359648994767063</v>
      </c>
    </row>
    <row r="23" spans="1:8" ht="15.75" thickBot="1"/>
    <row r="24" spans="1:8" ht="35.1" customHeight="1" thickBot="1">
      <c r="B24" s="151" t="s">
        <v>85</v>
      </c>
      <c r="C24" s="152"/>
      <c r="D24" s="152"/>
      <c r="E24" s="153"/>
      <c r="F24" s="154">
        <f>(B17+E17)/D22</f>
        <v>2.039676681846013</v>
      </c>
      <c r="G24" s="155"/>
    </row>
    <row r="26" spans="1:8">
      <c r="B26" s="149" t="s">
        <v>86</v>
      </c>
      <c r="C26" s="149"/>
      <c r="D26" s="149"/>
      <c r="E26" s="149"/>
      <c r="F26" s="150" t="s">
        <v>89</v>
      </c>
      <c r="G26" s="150"/>
    </row>
    <row r="27" spans="1:8">
      <c r="B27" s="149" t="s">
        <v>87</v>
      </c>
      <c r="C27" s="149"/>
      <c r="D27" s="149"/>
      <c r="E27" s="149"/>
      <c r="F27" s="150" t="s">
        <v>90</v>
      </c>
      <c r="G27" s="150"/>
    </row>
    <row r="28" spans="1:8">
      <c r="B28" s="149" t="s">
        <v>88</v>
      </c>
      <c r="C28" s="149"/>
      <c r="D28" s="149"/>
      <c r="E28" s="149"/>
      <c r="F28" s="150" t="s">
        <v>91</v>
      </c>
      <c r="G28" s="150"/>
    </row>
  </sheetData>
  <mergeCells count="12">
    <mergeCell ref="B24:E24"/>
    <mergeCell ref="F24:G24"/>
    <mergeCell ref="A1:B2"/>
    <mergeCell ref="C1:H2"/>
    <mergeCell ref="A3:B3"/>
    <mergeCell ref="C3:H3"/>
    <mergeCell ref="B26:E26"/>
    <mergeCell ref="B27:E27"/>
    <mergeCell ref="B28:E28"/>
    <mergeCell ref="F26:G26"/>
    <mergeCell ref="F27:G27"/>
    <mergeCell ref="F28:G28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Титул</vt:lpstr>
      <vt:lpstr>Табл.11</vt:lpstr>
      <vt:lpstr>Табл.12</vt:lpstr>
      <vt:lpstr>Табл.13</vt:lpstr>
      <vt:lpstr>Табл.14</vt:lpstr>
      <vt:lpstr>Табл.16</vt:lpstr>
      <vt:lpstr>Изменения МП</vt:lpstr>
      <vt:lpstr>Оц.Эфф.МП</vt:lpstr>
      <vt:lpstr>'Изменения МП'!Область_печати</vt:lpstr>
      <vt:lpstr>Табл.11!Область_печати</vt:lpstr>
      <vt:lpstr>Табл.14!Область_печати</vt:lpstr>
      <vt:lpstr>Табл.16!Область_печати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</dc:creator>
  <cp:lastModifiedBy>sheu</cp:lastModifiedBy>
  <cp:lastPrinted>2025-03-05T15:01:36Z</cp:lastPrinted>
  <dcterms:created xsi:type="dcterms:W3CDTF">2013-07-25T11:10:50Z</dcterms:created>
  <dcterms:modified xsi:type="dcterms:W3CDTF">2025-03-20T12:48:31Z</dcterms:modified>
</cp:coreProperties>
</file>