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15" yWindow="90" windowWidth="18885" windowHeight="11235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6" sheetId="9" r:id="rId6"/>
    <sheet name="Изменения МП" sheetId="13" r:id="rId7"/>
    <sheet name="Оц.Эфф.МП" sheetId="12" r:id="rId8"/>
    <sheet name="Оц.Эф 1 подпрограмма" sheetId="18" r:id="rId9"/>
    <sheet name="Оц.Эф 2 подпрограмма" sheetId="17" r:id="rId10"/>
  </sheets>
  <definedNames>
    <definedName name="_xlnm.Print_Area" localSheetId="6">'Изменения МП'!$A$1:$D$22</definedName>
    <definedName name="_xlnm.Print_Area" localSheetId="8">'Оц.Эф 1 подпрограмма'!$A$1:$H$31</definedName>
    <definedName name="_xlnm.Print_Area" localSheetId="7">Оц.Эфф.МП!$A$1:$H$35</definedName>
    <definedName name="_xlnm.Print_Area" localSheetId="1">Табл.11!$A$1:$G$20</definedName>
    <definedName name="_xlnm.Print_Area" localSheetId="2">Табл.12!$A$1:$J$33</definedName>
    <definedName name="_xlnm.Print_Area" localSheetId="3">Табл.13!$A$1:$F$30</definedName>
    <definedName name="ПДЦ_пр." localSheetId="8">'Оц.Эф 2 подпрограмма'!$B$16</definedName>
  </definedNames>
  <calcPr calcId="125725"/>
</workbook>
</file>

<file path=xl/calcChain.xml><?xml version="1.0" encoding="utf-8"?>
<calcChain xmlns="http://schemas.openxmlformats.org/spreadsheetml/2006/main">
  <c r="F17" i="12"/>
  <c r="F12"/>
  <c r="F10"/>
  <c r="F18" i="18"/>
  <c r="F13"/>
  <c r="F11"/>
  <c r="E17" i="5"/>
  <c r="E8"/>
  <c r="E7"/>
  <c r="E6"/>
  <c r="E23"/>
  <c r="F7" i="6"/>
  <c r="E7"/>
  <c r="D7"/>
  <c r="E5" i="5" l="1"/>
  <c r="E25" i="6"/>
  <c r="E6" s="1"/>
  <c r="F25"/>
  <c r="F6" s="1"/>
  <c r="D25"/>
  <c r="D6" s="1"/>
  <c r="D23" i="5"/>
  <c r="D17"/>
  <c r="D5" l="1"/>
  <c r="F11" i="12" l="1"/>
  <c r="F18"/>
  <c r="F12" i="18" l="1"/>
  <c r="F14"/>
  <c r="F15"/>
  <c r="F16"/>
  <c r="F17"/>
  <c r="F19"/>
  <c r="F15" i="12"/>
  <c r="F14"/>
  <c r="D21" i="17" l="1"/>
  <c r="D29" i="18"/>
  <c r="B24"/>
  <c r="F11" i="17"/>
  <c r="B16" s="1"/>
  <c r="F19" i="12"/>
  <c r="E24" l="1"/>
  <c r="F23" i="17"/>
  <c r="F31" i="18" l="1"/>
  <c r="F13" i="12"/>
  <c r="F16"/>
  <c r="D29" l="1"/>
  <c r="B24"/>
  <c r="F31" l="1"/>
  <c r="B25"/>
  <c r="E25" s="1"/>
</calcChain>
</file>

<file path=xl/comments1.xml><?xml version="1.0" encoding="utf-8"?>
<comments xmlns="http://schemas.openxmlformats.org/spreadsheetml/2006/main">
  <authors>
    <author>odn</author>
  </authors>
  <commentList>
    <comment ref="A15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2015
</t>
        </r>
      </text>
    </comment>
  </commentList>
</comments>
</file>

<file path=xl/comments3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4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5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sharedStrings.xml><?xml version="1.0" encoding="utf-8"?>
<sst xmlns="http://schemas.openxmlformats.org/spreadsheetml/2006/main" count="537" uniqueCount="244">
  <si>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</si>
  <si>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</si>
  <si>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</si>
  <si>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</si>
  <si>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</si>
  <si>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</si>
  <si>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б</t>
    </r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</si>
  <si>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ф</t>
    </r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</si>
  <si>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</si>
  <si>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</si>
  <si>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</si>
  <si>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</si>
  <si>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</si>
  <si>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Желаемая тенденция*</t>
  </si>
  <si>
    <t>* увеличение</t>
  </si>
  <si>
    <t>Оценка степени соответствия уровня затрат 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</si>
  <si>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</si>
  <si>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</si>
  <si>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</si>
  <si>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</si>
  <si>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</si>
  <si>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Годы</t>
  </si>
  <si>
    <t xml:space="preserve">год, предшествующий отчетному &lt;4&gt; 
</t>
  </si>
  <si>
    <t>&lt;4&gt; Приводится фактическое значение индикатора или показателя за год, предшествующий отчетному.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</si>
  <si>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</si>
  <si>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</si>
  <si>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</si>
  <si>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</si>
  <si>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</si>
  <si>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</si>
  <si>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</si>
  <si>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</si>
  <si>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</si>
  <si>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</si>
  <si>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</si>
  <si>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</si>
  <si>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</si>
  <si>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</si>
  <si>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</si>
  <si>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</si>
  <si>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>кассовое исполнение</t>
  </si>
  <si>
    <t>Муниципальная программа</t>
  </si>
  <si>
    <t xml:space="preserve">Подпрограмма 1 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</si>
  <si>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</si>
  <si>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</si>
  <si>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</si>
  <si>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</si>
  <si>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</si>
  <si>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</si>
  <si>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</si>
  <si>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</si>
  <si>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</si>
  <si>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</si>
  <si>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всего                     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</si>
  <si>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</si>
  <si>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</si>
  <si>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</si>
  <si>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</si>
  <si>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</si>
  <si>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 xml:space="preserve">бюджет района        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</si>
  <si>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</si>
  <si>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</si>
  <si>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</si>
  <si>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</si>
  <si>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</si>
  <si>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</si>
  <si>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</si>
  <si>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</si>
  <si>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</si>
  <si>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</si>
  <si>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</si>
  <si>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</si>
  <si>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</si>
  <si>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</si>
  <si>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</si>
  <si>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>Комитет имущественных отношений</t>
  </si>
  <si>
    <t>ед.</t>
  </si>
  <si>
    <t xml:space="preserve">Сведения о степени выполнения основных мероприятий  муниципальной программы
</t>
  </si>
  <si>
    <t>Январь</t>
  </si>
  <si>
    <t>Декабрь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</si>
  <si>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</si>
  <si>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</si>
  <si>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</si>
  <si>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</si>
  <si>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</si>
  <si>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</si>
  <si>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</si>
  <si>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</si>
  <si>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</si>
  <si>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</si>
  <si>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</si>
  <si>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</si>
  <si>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 xml:space="preserve">Обоснование отклонений значений показателя (индикатора) на конец отчетного года (при наличии) </t>
  </si>
  <si>
    <t>Сведения об изменениях внесенных в муниципальную программу</t>
  </si>
  <si>
    <t>Реквизиты  нормативно-правового акта</t>
  </si>
  <si>
    <t>Перечень изменений</t>
  </si>
  <si>
    <t>Обоснование изменений</t>
  </si>
  <si>
    <t>Формирование бюджета на 2015 год и плановый период 2016-2017 гг.</t>
  </si>
  <si>
    <t xml:space="preserve">Комитет имущественных отношений                 </t>
  </si>
  <si>
    <t xml:space="preserve">Декабрь </t>
  </si>
  <si>
    <t>Приведение программы в соответствие с выделенными лимитами</t>
  </si>
  <si>
    <t>Постановление администрации Череповецкого муниципального района от 11.02.2014 № 386</t>
  </si>
  <si>
    <t>Постановление администрации Череповецкого муниципального района от  16.01.2015 № 64</t>
  </si>
  <si>
    <t>Постановление администрации Череповецкого муниципального района от 30.09.2015 № 2118</t>
  </si>
  <si>
    <t xml:space="preserve">"Проведение оценки рыночной стоимости земельных участков"
</t>
  </si>
  <si>
    <t xml:space="preserve">"Проведение плановых проверок использования муниципального имущества"         </t>
  </si>
  <si>
    <t>Содержание казны Череповецкого муниципального района"</t>
  </si>
  <si>
    <t>Постановление администрации Череповецкого муниципального района от 14.12.2016 № 2012</t>
  </si>
  <si>
    <t>Постановление администрации Череповецкого муниципального района от 29.03.2016 № 342</t>
  </si>
  <si>
    <t>Постановление администрации Череповецкого муниципального района от 05.04.2016 № 400</t>
  </si>
  <si>
    <t>Постановление администрации Череповецкого муниципального района от 30.05.2016 № 791</t>
  </si>
  <si>
    <t>Постановление администрации Череповецкого муниципального района от 22.07.2016 № 1111</t>
  </si>
  <si>
    <t>Дата оценки</t>
  </si>
  <si>
    <t>Оценка степени соответствия уровня затрат подпрограммы</t>
  </si>
  <si>
    <t>Общая эффективность и результативность подпрограммы</t>
  </si>
  <si>
    <t>подпрограмма 1</t>
  </si>
  <si>
    <t>подпрограмма 2</t>
  </si>
  <si>
    <t>%</t>
  </si>
  <si>
    <t xml:space="preserve">подпрограмма 2
</t>
  </si>
  <si>
    <t>Постановление администрации Череповецкого муниципального района от 14.08.2017 № 2374</t>
  </si>
  <si>
    <t>Постановление администрации Череповецкого муниципального района от 24.05.2017 № 1672</t>
  </si>
  <si>
    <t>Постановление администрации Череповецкого муниципального района от 31.03.2017 № 581</t>
  </si>
  <si>
    <t>Комитет имущественных отношений         Администрация Череповецкого муниципального района</t>
  </si>
  <si>
    <t>Финансирование мероприятия програмы не запланировано в бюджете района</t>
  </si>
  <si>
    <t>Финансирование мероприятия програмы не запланировано в бюджете района.</t>
  </si>
  <si>
    <t>тыс. руб.</t>
  </si>
  <si>
    <t xml:space="preserve">Внести изменения в постановление администрации района от 22.10.2013 № 2701 "Об утверждении муниципальной программы "Совершенствование управления муниципальным имуществом и земельными ресурсами Череповецкого муниципального района на 2014-2020 годы», изложив Программу в новой редакции. </t>
  </si>
  <si>
    <t>Значение индикатора оценивается положительно</t>
  </si>
  <si>
    <t>ожидаемое значение на конец года</t>
  </si>
  <si>
    <t>(8202) 24 -93-24</t>
  </si>
  <si>
    <t>сводная бюджетная роспись, план на 1   
января отчетного года</t>
  </si>
  <si>
    <t xml:space="preserve">сводная бюджетная роспись на отчетную дату &lt;6&gt;    
</t>
  </si>
  <si>
    <t>Подпрограмма 1</t>
  </si>
  <si>
    <t>Основное мероприятие 1</t>
  </si>
  <si>
    <t>Обеспечение эффективной деятельности Комитета в сфере управления муниципальным имуществом и земельными ресурсами Череповецкого муници-пального района Вологодской области</t>
  </si>
  <si>
    <t xml:space="preserve">Комитет имущественных отношений, Администрация Череповецкого муниципального района                         </t>
  </si>
  <si>
    <t xml:space="preserve">Комитет имущественных отношений,           Администрация Череповецкого муниципального района    </t>
  </si>
  <si>
    <t>Доля муниципального имущества, которое не обеспечивает реализацию основных функций органов местного самоуправления</t>
  </si>
  <si>
    <t>Доля муниципального недвижимого имущества, в отношении которого проведена техническая инвентаризация, в общем количестве объектов недвижимости, учитываемых в реестре муниципального имущества Череповецкого муниципального района</t>
  </si>
  <si>
    <t>Общая площадь объектов казны, не обремененных правами третьих лиц и содержащихся за счет средств районного бюджета</t>
  </si>
  <si>
    <t>кв. м</t>
  </si>
  <si>
    <t>Поступление неналоговых доходов от продажи права на размещение рекламных конструкций</t>
  </si>
  <si>
    <t>Выполнение плана по неналоговым доходам</t>
  </si>
  <si>
    <t>Выполнение плана по приватизации муниципального имущества</t>
  </si>
  <si>
    <t>Выделение земельных участков, предоставленных для жилищного и иного строительства в расчете на 10 тысяч человек населения</t>
  </si>
  <si>
    <t>га</t>
  </si>
  <si>
    <t>Снижение дебиторской задолженности по арендной плате за муниципальное имущество и земельные участки по отношению к итогам года, предшествующего отчетному.</t>
  </si>
  <si>
    <t xml:space="preserve">Доля граждан, имеющих трех и более детей, которым предос-тавлены земельные участки, в общем количестве граждан, включенных в списки граждан, имеющих право на приобретение земельных участков.
</t>
  </si>
  <si>
    <t>Доля реализованных мероприятий в области управления муниципальным имуществом и земельными ресурсами Череповецкого муниципального района.</t>
  </si>
  <si>
    <t xml:space="preserve">Основное мероприятие 1
"Проведение плановых проверок использования муниципального имущества"         </t>
  </si>
  <si>
    <t>Основное мероприятие 1 "Обеспечение эффективной деятельности Комитета в сфере управления муниципальным имуществом и земельными ресурсами Череповецкого муниципального района Вологодской области"</t>
  </si>
  <si>
    <t>Основное мероприятие Р1 "Организация и предоставление единовременной денежной выплаты взамен предоставления земельного участка гражданам, имеющим трех и более детей"</t>
  </si>
  <si>
    <t>Доля граждан, имеющих трех и более детей, которым предос-тавлены земельные участки, в общем количестве граждан, включенных в списки граждан, имеющих право на приобретение земельных участков.</t>
  </si>
  <si>
    <t>Изложение программы в новой редакции</t>
  </si>
  <si>
    <t>sma@cherra.ru</t>
  </si>
  <si>
    <t xml:space="preserve">"Подготовка документов по передаче (приему) объектов недвижимого (движимого) имущества, находящихся в муниципальной и (или) государственной собственности"
</t>
  </si>
  <si>
    <t>"Проведение кадастровых работ (изготовление технических планов, технических паспортов, актов обследований, межевых планов, кадастровых паспортов"</t>
  </si>
  <si>
    <t>"Проведение оценки рыночной стоимости на объекты, находящиеся в собственности района, для учета в реестре муниципального имущества и определения начальной стоимости для проведения торгов по продаже имущества и права на размещение рекламных конструкций"</t>
  </si>
  <si>
    <t xml:space="preserve">"Проведение торгов по продаже муниципального имущества"
</t>
  </si>
  <si>
    <t xml:space="preserve">"Организация проведения комплексных кадастровых работ"
</t>
  </si>
  <si>
    <t>"Проведение кадастровых работ (изготовление межевых планов) для предоставления земельных участков семьям, имеющих трех и более детей"</t>
  </si>
  <si>
    <t>"Проведение кадастровых работ (изготовление межевых планов) для реализации земельных участков на торгах"</t>
  </si>
  <si>
    <t xml:space="preserve">Основное мероприятие Р1
</t>
  </si>
  <si>
    <t xml:space="preserve">"Внесение изменений в схему размещения рекламных конструкций на территории Череповецкого муниципального района"
</t>
  </si>
  <si>
    <t xml:space="preserve">Выполнение плана по неналоговым доходам
</t>
  </si>
  <si>
    <t xml:space="preserve"> Выделение земельных участков, предоставленных для жилищного и иного строительства в расчете на 10 тысяч человек населения</t>
  </si>
  <si>
    <t xml:space="preserve">Выполнение плана по неналоговым доходам
</t>
  </si>
  <si>
    <t xml:space="preserve">Выполнение плана по приватизации муниципального имущества
</t>
  </si>
  <si>
    <t>Отклонение значений индикатора (уменьшение) на конец отчетного периода связано с отсутствием ликвидного имущества, выставляемого на продажу, со снижением спроса со стороны потенциальных покупателей.</t>
  </si>
  <si>
    <t>Размещение информационных сообщений на радио и интернет - ресурсах.</t>
  </si>
  <si>
    <t xml:space="preserve">Не 100% освоение связано с тем, что в результате проведения конкурентных процедур возникла экономия в конце года. </t>
  </si>
  <si>
    <t xml:space="preserve">Мероприятие 1.15
Подготовка экономического обоснования ставок арендной платы 
</t>
  </si>
  <si>
    <t xml:space="preserve">Комитет имущественных отношений       </t>
  </si>
  <si>
    <t xml:space="preserve">Отклонение значений индикатора связано с увеличениеи жилого фонда </t>
  </si>
  <si>
    <t xml:space="preserve">Значение индикатора оценивается положительно. </t>
  </si>
  <si>
    <t xml:space="preserve">
1) Значительное увеличение числа многодетных семей вновь вставших на учет (в основном городские жители),
2) Недостаточное количество земельных участков с обеспеченной транспортной инфраструктурой.
</t>
  </si>
  <si>
    <t xml:space="preserve">
Основное мероприятие "Постановка на кадаст-ровый учет земельных участков под МКД"</t>
  </si>
  <si>
    <t xml:space="preserve">Мероприятие 1.14 </t>
  </si>
  <si>
    <t>Мероприятие 1.15</t>
  </si>
  <si>
    <t>Е.Г.Проничева</t>
  </si>
  <si>
    <t>отчетный 2024  год</t>
  </si>
  <si>
    <t>Отклонение значений показателя (увеличение) связано с увеличением количества объектов муниципальной собственности, которые необходимо содержать за счёт средств районного бюджета: приём в казну, приём из собственности сельских поселений в собственность района муниципальных квартир, которые не заселены по договорам социального найма.</t>
  </si>
  <si>
    <t>г. Череповец, 2025 г.</t>
  </si>
  <si>
    <t>Постановление администрации района от 28.03.2024 № 147</t>
  </si>
  <si>
    <t>Постановление администрации района от 26.04.2024 № 199</t>
  </si>
  <si>
    <t>постановление администрации от 15.11.2024 № 582</t>
  </si>
  <si>
    <t>Снижение уровня доходности от реализации полномочий в сфере рекламы связаны с расторжением договоров на установку и эксплуатацию рекламных конструкций из-за внесения изменений в схему рекламных конструкций на территории Череповецкого муниципального района (далее - схема). В настоящее время ведется работа по внесению в схему новых зон для установки рекламных конструкций.</t>
  </si>
  <si>
    <t>Активизирована претензионная работа. В результате  направления претензий и дополнительного взаимодействия с должниками путем досудебных переговоров в бюджет района поступило 4 989,5 тыс. рублей, в результате взаимодействия с судебными приставами на сумму 3 546,85 тыс. рублей .</t>
  </si>
  <si>
    <t>Утверждено на 2024 год, тыс.руб.</t>
  </si>
  <si>
    <t xml:space="preserve">Мероприятие 1.14 
Основное мероприятие "Постановка на кадастровый учет земельных участков под МКД"
</t>
  </si>
  <si>
    <t xml:space="preserve">Основное мероприятие 1.13
"Демонтаж (снос) самовольно установленных рекламных конструкций на территории района"
</t>
  </si>
  <si>
    <t>Основное мероприятие 1.2 "Содержание казны Череповецкого муниципального района"</t>
  </si>
  <si>
    <t>Основное мероприятие 1.3 "Подготовка документов по передаче (приему) объектов недвижимого (движимого) имущества, находящихся в муниципальной и (или) государственной собственности</t>
  </si>
  <si>
    <t xml:space="preserve">Основное мероприятие 1. 4 "Проведение кадастровых работ (изготовление технических планов, технических паспортов, актов обследований, межевых планов, кадастровых паспортов) </t>
  </si>
  <si>
    <t>Основное мероприятие 1.5 "Проведение оценки рыночной стоимости на объекты, находящиеся в собственности района, для учета в реестре муниципального имущества и определения начальной стоимости для проведения торгов по продаже имущества и права на размещение рекламных конструкций"</t>
  </si>
  <si>
    <t xml:space="preserve">Основное мероприятие 1.6
"Проведение торгов по продаже муниципального имущества"
</t>
  </si>
  <si>
    <t>Основное мероприятие 1.7                                                                  "Организация проведения комплексных кадастровых работ"</t>
  </si>
  <si>
    <t xml:space="preserve">Основное мероприятие 1.8
"Проведение кадастровых работ (изготовление межевых планов) для предоставления земельных участков семьям, имеющими трех и более детей"
</t>
  </si>
  <si>
    <t xml:space="preserve">Основное мероприятие 1.9
"Проведение кадастровых работ (изготовление межевых планов) для реализации земельных участков на торгах"
</t>
  </si>
  <si>
    <t xml:space="preserve">Основное мероприятие 1.10
"Проведение оценки рыночной стоимости земельных участков"
</t>
  </si>
  <si>
    <r>
      <t>Основное мероприятие 1.Р1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 xml:space="preserve">"Организация и предоставление единовременной денежной выплаты взамен предоставления земельного участка гражданам, имеющим трех и более детей"
</t>
    </r>
  </si>
  <si>
    <t xml:space="preserve">Мероприятие 1.11
Размещение информационных сообщений на радио и интернет - ресурсах.
</t>
  </si>
  <si>
    <t>Основное мероприятие 1.12                                                                         "Внесение изменений в схему размещения рекламных конструкций на территории Череповецкого муниципального района"</t>
  </si>
  <si>
    <t>МКУ "ЦКОД"</t>
  </si>
  <si>
    <t xml:space="preserve">Мероприятие 1.16
Содержание подведомственного администрации Череповецкого муниципального района муниципального казенного учреждения, осуществляющего деятельность в сфере производства электромонтажных, санитарно-технических, прочих строительно-монтажных и отделочных работ на объектах муниципального имущества
</t>
  </si>
  <si>
    <t xml:space="preserve">100% освоение </t>
  </si>
  <si>
    <t>"Организация и предоставление единовременной денежной выплаты взамен предоставления земельного участка граждан, имеющих трех и более детей""</t>
  </si>
  <si>
    <t xml:space="preserve">Комитет имущественных отношений         </t>
  </si>
  <si>
    <t xml:space="preserve">Комитет имущественных отношений        </t>
  </si>
  <si>
    <t xml:space="preserve">Комитет имущественных отношений     </t>
  </si>
  <si>
    <t xml:space="preserve">Основное мероприятие 1.1
</t>
  </si>
  <si>
    <t xml:space="preserve">Основное мероприятие 1.2 
</t>
  </si>
  <si>
    <t xml:space="preserve">Основное мероприятие 1.3
</t>
  </si>
  <si>
    <t xml:space="preserve">Основное мероприятие 1.4
</t>
  </si>
  <si>
    <t xml:space="preserve">Основное мероприятие 1.5
</t>
  </si>
  <si>
    <t xml:space="preserve">Основное мероприятие 1.6
</t>
  </si>
  <si>
    <t xml:space="preserve">Основное мероприятие 1.7
</t>
  </si>
  <si>
    <t xml:space="preserve">Основное мероприятие 1.8
</t>
  </si>
  <si>
    <t xml:space="preserve">Основное мероприятие 1.9
</t>
  </si>
  <si>
    <t xml:space="preserve">Основное мероприятие 1.10
</t>
  </si>
  <si>
    <t>Основное мероприятие 1.11</t>
  </si>
  <si>
    <t xml:space="preserve">Основное мероприятие 1.12
</t>
  </si>
  <si>
    <t>Основное мероприятие 1.13</t>
  </si>
  <si>
    <t>Демонтаж (снос) самовольно установленных рекламных конструкций на территории района</t>
  </si>
  <si>
    <t xml:space="preserve">
Подготовка экономического обоснования ставок арендной платы 
</t>
  </si>
  <si>
    <t>Организация и предоставление единовременной денежной выплаты взамен предоставления земельного участка гражданам, имеющим трех и более детей</t>
  </si>
  <si>
    <t>Мероприятие 1.16</t>
  </si>
  <si>
    <t>Содержание подведомственного администрации Череповецкого муниципального района муниципального казенного учреждения, осуществляющего деятельность в сфере производства электромонтажных, санитарно-технических, прочих строительно-монтажных и отделочных работ на объектах муниципального имущества</t>
  </si>
  <si>
    <t>Исполнено за 2024год, тыс.руб.</t>
  </si>
  <si>
    <t xml:space="preserve">1.1. межбюджетных трансфертов сельским поселениям на оплату взносов на капитальный ремонт  в размере 2 548,5 тыс. руб., освоено 2 547,9 (99,9%);
1.2 содержание и ремонт имущества казны ( УСиЖКХ)-  в размере 12 885,5 тыс. руб., освоено 12 841,2 тыс. руб. (99,7%)
1.3. статьи «Коммунальные услуги – оплата отопления» в размере    884,6 тыс. руб., освоено 780,4  тыс. руб. (88,2%). Не 100% освоение связано с тем, что:
- часть объектов имеет тепловые счётчики и предугадать точное количество Гкал невозможно,
- подключают и отключают отопление каждый год по-разному, в связи с погодными условиями, 
- часть счетов за декабрь 2024 года поступает и оплачивается в январе 2025 года. 
За 2024 год заключено 27 договоров и  муниципальных контрактов на отопление объектов казны Череповецкого муниципального района (21 объект) на сумму  742,3 тыс. руб.;
1.4.  статьи «Коммунальные услуги – оплата электроэнергии и содержание жилья» 108,6 тыс. руб., освоено 65,6 тыс.руб. (60,4%).
 В 2024 году заключено 1  муниципальных контракта на сумму 16,5 тыс. руб. на электроснабжение общедомовых нужд 1 объект казны Череповецкого муниципального района.
Не 100% освоение связано с тем, что:
- невозможно предугадать, сколько будет потрачено электроэнергии,
- счета за декабрь 2024 года поступили и оплачивались в январе 2025 года. 
- Комитет был не согласен со списком объектов электроснабжения и суммами, выставляемыми ООО «ССК», велась переписка.
За 2024 год заключено 2 новых договора на формирование фонда капитального ремонта многоквартирных домов (8 объектов) на сумму 32,3 тыс. руб. Сумма всех договоров на формирование фонда кап. ремонта МКД (объектов) составила 2 287,2  тыс. руб. 
За 2024 год заключено 5 договоров на содержание квартир и нежилых помещений в казне Череповецкого муниципального района (объектов) на сумму 34,5 тыс. руб.
1.7. статьи «Налоги, пошлины и сборы» в размере 522,6 тыс. руб., освоено 522,6 тыс. руб. (100%). Оплата транспортного налога и НДС.
</t>
  </si>
  <si>
    <t>Совершенствование управления муниципальным имуществом и земельными ресурсами Череповецкого муниципального района на 2020-2026 годы</t>
  </si>
  <si>
    <t xml:space="preserve">Совершенствование управления муниципальным имуществом и земельными ресурсами Череповецкого муниципального района на 2020-2026 годы                </t>
  </si>
  <si>
    <t xml:space="preserve">Совершенствование управления муниципальным имуществом и земельными ресурсами Череповецкого муниципального района на 2020-2026 годы                 </t>
  </si>
  <si>
    <t>Подпрограмма 1 "Управление муниципальным имуществом и земельными ресурсами  Череповецкого муниципального района на 2020-2026 годы"</t>
  </si>
  <si>
    <t>Подпрограмма 2 "Обеспечение реализации муниципальной программы "Совершенствование управления муниципальным имуществом и земельными ресурсами Череповецкого муниципального района на 2020-2026 годы"</t>
  </si>
  <si>
    <t>постановление администрации от 28.12.2024 № 679</t>
  </si>
  <si>
    <t>Доля реализованных мероприятий в области управления муниципальным имуществом и земельными ресурсами Череповецкого муниципального района</t>
  </si>
  <si>
    <t>Подпрограмма 1 "Управление муниципальным имуществом и земельными ресурсамив Череповецкого муниципального района на 2020-2026 годы"</t>
  </si>
  <si>
    <t>Снижение дебиторской задолженности по арендной плате за муниципальное имущество и земельные участки по отношению к итогам года, предшествующего отчетному</t>
  </si>
  <si>
    <t xml:space="preserve">Доля граждан, имеющих трех и более детей, которым предос-тавлены земельные участки, в общем количестве граждан, включенных в списки граждан, имеющих право на приобретение земельных участков
</t>
  </si>
  <si>
    <t>Экономия по фонду заработной платы</t>
  </si>
  <si>
    <t>Коммерческие предложения были выше, чем доведенные бюджетные обязательства, конкурс не состоялся</t>
  </si>
  <si>
    <t>с 1 января 2025 года муниципальная программа утратила силу</t>
  </si>
  <si>
    <t xml:space="preserve"> - 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</si>
</sst>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8" fillId="0" borderId="15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 wrapText="1"/>
    </xf>
    <xf numFmtId="2" fontId="0" fillId="0" borderId="0" xfId="0" applyNumberFormat="1" applyFont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4" fontId="0" fillId="0" borderId="0" xfId="0" applyNumberFormat="1" applyFont="1" applyBorder="1" applyAlignment="1">
      <alignment horizontal="right" vertical="top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top"/>
    </xf>
    <xf numFmtId="0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right" vertical="top"/>
    </xf>
    <xf numFmtId="0" fontId="0" fillId="0" borderId="1" xfId="0" applyNumberFormat="1" applyFill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/>
    <xf numFmtId="4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right" vertical="top"/>
    </xf>
    <xf numFmtId="4" fontId="15" fillId="0" borderId="0" xfId="0" applyNumberFormat="1" applyFont="1" applyAlignment="1">
      <alignment horizontal="right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ont="1" applyFill="1" applyBorder="1" applyAlignment="1">
      <alignment horizontal="right" vertical="top"/>
    </xf>
    <xf numFmtId="0" fontId="0" fillId="4" borderId="1" xfId="0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0" xfId="0" applyNumberFormat="1" applyFont="1"/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7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9" fillId="0" borderId="0" xfId="1" applyAlignment="1" applyProtection="1">
      <alignment horizontal="center"/>
    </xf>
    <xf numFmtId="0" fontId="0" fillId="0" borderId="16" xfId="0" applyFont="1" applyFill="1" applyBorder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5" xfId="0" applyFont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a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40"/>
  <sheetViews>
    <sheetView tabSelected="1" view="pageBreakPreview" zoomScaleNormal="100" zoomScaleSheetLayoutView="100" workbookViewId="0">
      <selection activeCell="A15" sqref="A15:I15"/>
    </sheetView>
  </sheetViews>
  <sheetFormatPr defaultRowHeight="15.75"/>
  <cols>
    <col min="1" max="1" width="10.5703125" style="7" customWidth="1"/>
    <col min="2" max="3" width="9.140625" style="7"/>
    <col min="4" max="4" width="9.85546875" style="7" customWidth="1"/>
    <col min="5" max="5" width="10.7109375" style="7" customWidth="1"/>
    <col min="6" max="6" width="9.85546875" style="7" customWidth="1"/>
    <col min="7" max="8" width="9.140625" style="7"/>
    <col min="9" max="9" width="10.5703125" style="7" customWidth="1"/>
    <col min="10" max="16384" width="9.140625" style="7"/>
  </cols>
  <sheetData>
    <row r="1" spans="1:9">
      <c r="A1" s="158" t="s">
        <v>80</v>
      </c>
      <c r="B1" s="158"/>
      <c r="C1" s="158"/>
      <c r="D1" s="158"/>
      <c r="E1" s="158"/>
      <c r="F1" s="158"/>
      <c r="G1" s="158"/>
      <c r="H1" s="158"/>
      <c r="I1" s="158"/>
    </row>
    <row r="14" spans="1:9">
      <c r="A14" s="158" t="s">
        <v>81</v>
      </c>
      <c r="B14" s="158"/>
      <c r="C14" s="158"/>
      <c r="D14" s="158"/>
      <c r="E14" s="158"/>
      <c r="F14" s="158"/>
      <c r="G14" s="158"/>
      <c r="H14" s="158"/>
      <c r="I14" s="158"/>
    </row>
    <row r="15" spans="1:9" ht="30" customHeight="1">
      <c r="A15" s="159" t="s">
        <v>230</v>
      </c>
      <c r="B15" s="159"/>
      <c r="C15" s="159"/>
      <c r="D15" s="159"/>
      <c r="E15" s="159"/>
      <c r="F15" s="159"/>
      <c r="G15" s="159"/>
      <c r="H15" s="159"/>
      <c r="I15" s="159"/>
    </row>
    <row r="16" spans="1:9" ht="15" customHeight="1">
      <c r="A16" s="15"/>
      <c r="B16" s="15"/>
      <c r="C16" s="15"/>
      <c r="D16" s="15"/>
      <c r="E16" s="15"/>
      <c r="F16" s="15"/>
      <c r="G16" s="15"/>
      <c r="H16" s="15"/>
      <c r="I16" s="15"/>
    </row>
    <row r="17" spans="1:9" ht="45.75" customHeight="1">
      <c r="A17" s="8"/>
      <c r="B17" s="8"/>
      <c r="D17" s="17" t="s">
        <v>69</v>
      </c>
      <c r="E17" s="17">
        <v>2024</v>
      </c>
      <c r="F17" s="17" t="s">
        <v>70</v>
      </c>
    </row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.75" customHeight="1"/>
    <row r="27" spans="1:9" ht="32.1" customHeight="1">
      <c r="D27" s="160" t="s">
        <v>82</v>
      </c>
      <c r="E27" s="160"/>
      <c r="F27" s="160"/>
      <c r="G27" s="161" t="s">
        <v>75</v>
      </c>
      <c r="H27" s="161"/>
      <c r="I27" s="161"/>
    </row>
    <row r="28" spans="1:9" ht="32.1" customHeight="1">
      <c r="D28" s="160" t="s">
        <v>83</v>
      </c>
      <c r="E28" s="160"/>
      <c r="F28" s="160"/>
      <c r="G28" s="161" t="s">
        <v>75</v>
      </c>
      <c r="H28" s="161"/>
      <c r="I28" s="161"/>
    </row>
    <row r="29" spans="1:9">
      <c r="D29" s="162" t="s">
        <v>11</v>
      </c>
      <c r="E29" s="162"/>
      <c r="F29" s="162"/>
      <c r="G29" s="158" t="s">
        <v>179</v>
      </c>
      <c r="H29" s="158"/>
      <c r="I29" s="158"/>
    </row>
    <row r="30" spans="1:9">
      <c r="D30" s="162" t="s">
        <v>68</v>
      </c>
      <c r="E30" s="162"/>
      <c r="F30" s="162"/>
      <c r="G30" s="158" t="s">
        <v>129</v>
      </c>
      <c r="H30" s="158"/>
      <c r="I30" s="158"/>
    </row>
    <row r="31" spans="1:9">
      <c r="D31" s="20"/>
      <c r="E31" s="20"/>
      <c r="F31" s="20" t="s">
        <v>91</v>
      </c>
      <c r="G31" s="163" t="s">
        <v>154</v>
      </c>
      <c r="H31" s="158"/>
      <c r="I31" s="158"/>
    </row>
    <row r="32" spans="1:9" ht="32.1" customHeight="1">
      <c r="D32" s="162" t="s">
        <v>12</v>
      </c>
      <c r="E32" s="162"/>
      <c r="F32" s="162"/>
      <c r="G32" s="156">
        <v>45716</v>
      </c>
      <c r="H32" s="157"/>
      <c r="I32" s="157"/>
    </row>
    <row r="37" spans="1:9" ht="15" customHeight="1"/>
    <row r="38" spans="1:9" ht="15" customHeight="1"/>
    <row r="40" spans="1:9">
      <c r="A40" s="158" t="s">
        <v>182</v>
      </c>
      <c r="B40" s="158"/>
      <c r="C40" s="158"/>
      <c r="D40" s="158"/>
      <c r="E40" s="158"/>
      <c r="F40" s="158"/>
      <c r="G40" s="158"/>
      <c r="H40" s="158"/>
      <c r="I40" s="158"/>
    </row>
  </sheetData>
  <mergeCells count="15">
    <mergeCell ref="G32:I32"/>
    <mergeCell ref="A40:I40"/>
    <mergeCell ref="A1:I1"/>
    <mergeCell ref="A14:I14"/>
    <mergeCell ref="A15:I15"/>
    <mergeCell ref="D27:F27"/>
    <mergeCell ref="G27:I27"/>
    <mergeCell ref="D28:F28"/>
    <mergeCell ref="G28:I28"/>
    <mergeCell ref="D29:F29"/>
    <mergeCell ref="G29:I29"/>
    <mergeCell ref="D30:F30"/>
    <mergeCell ref="G30:I30"/>
    <mergeCell ref="D32:F32"/>
    <mergeCell ref="G31:I31"/>
  </mergeCells>
  <hyperlinks>
    <hyperlink ref="G31" r:id="rId1"/>
  </hyperlinks>
  <pageMargins left="0.7" right="0.7" top="0.75" bottom="0.75" header="0.3" footer="0.3"/>
  <pageSetup paperSize="9" scale="9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20"/>
  <sheetViews>
    <sheetView topLeftCell="A15" zoomScaleNormal="100" zoomScaleSheetLayoutView="80" workbookViewId="0">
      <selection activeCell="E12" sqref="E12"/>
    </sheetView>
  </sheetViews>
  <sheetFormatPr defaultRowHeight="15"/>
  <cols>
    <col min="1" max="1" width="5.42578125" style="4" customWidth="1"/>
    <col min="2" max="2" width="55" style="4" customWidth="1"/>
    <col min="3" max="3" width="7.7109375" style="4" customWidth="1"/>
    <col min="4" max="4" width="21.5703125" style="4" customWidth="1"/>
    <col min="5" max="5" width="12.140625" style="4" customWidth="1"/>
    <col min="6" max="6" width="12.42578125" style="4" customWidth="1"/>
    <col min="7" max="7" width="77.140625" style="4" customWidth="1"/>
    <col min="8" max="8" width="9.140625" style="4" customWidth="1"/>
    <col min="9" max="16384" width="9.140625" style="4"/>
  </cols>
  <sheetData>
    <row r="1" spans="1:7" ht="31.5" customHeight="1">
      <c r="A1" s="165" t="s">
        <v>17</v>
      </c>
      <c r="B1" s="165"/>
      <c r="C1" s="165"/>
      <c r="D1" s="165"/>
      <c r="E1" s="165"/>
      <c r="F1" s="165"/>
      <c r="G1" s="165"/>
    </row>
    <row r="2" spans="1:7">
      <c r="G2" s="37" t="s">
        <v>18</v>
      </c>
    </row>
    <row r="3" spans="1:7" ht="28.5" customHeight="1">
      <c r="A3" s="166" t="s">
        <v>19</v>
      </c>
      <c r="B3" s="166" t="s">
        <v>20</v>
      </c>
      <c r="C3" s="166" t="s">
        <v>72</v>
      </c>
      <c r="D3" s="169" t="s">
        <v>21</v>
      </c>
      <c r="E3" s="169"/>
      <c r="F3" s="169"/>
      <c r="G3" s="169" t="s">
        <v>92</v>
      </c>
    </row>
    <row r="4" spans="1:7" ht="70.5" customHeight="1">
      <c r="A4" s="167"/>
      <c r="B4" s="167"/>
      <c r="C4" s="167"/>
      <c r="D4" s="170" t="s">
        <v>22</v>
      </c>
      <c r="E4" s="171" t="s">
        <v>180</v>
      </c>
      <c r="F4" s="170"/>
      <c r="G4" s="169"/>
    </row>
    <row r="5" spans="1:7" ht="18" customHeight="1">
      <c r="A5" s="168"/>
      <c r="B5" s="168"/>
      <c r="C5" s="168"/>
      <c r="D5" s="170"/>
      <c r="E5" s="38" t="s">
        <v>0</v>
      </c>
      <c r="F5" s="38" t="s">
        <v>1</v>
      </c>
      <c r="G5" s="169"/>
    </row>
    <row r="6" spans="1:7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</row>
    <row r="7" spans="1:7" ht="20.25" customHeight="1">
      <c r="A7" s="39"/>
      <c r="B7" s="172" t="s">
        <v>231</v>
      </c>
      <c r="C7" s="173"/>
      <c r="D7" s="173"/>
      <c r="E7" s="173"/>
      <c r="F7" s="173"/>
      <c r="G7" s="174"/>
    </row>
    <row r="8" spans="1:7">
      <c r="A8" s="39"/>
      <c r="B8" s="34" t="s">
        <v>115</v>
      </c>
      <c r="C8" s="40"/>
      <c r="D8" s="40"/>
      <c r="E8" s="40"/>
      <c r="F8" s="41"/>
      <c r="G8" s="39"/>
    </row>
    <row r="9" spans="1:7" ht="99" customHeight="1">
      <c r="A9" s="102">
        <v>1</v>
      </c>
      <c r="B9" s="28" t="s">
        <v>137</v>
      </c>
      <c r="C9" s="103" t="s">
        <v>117</v>
      </c>
      <c r="D9" s="103">
        <v>6.7</v>
      </c>
      <c r="E9" s="102">
        <v>5</v>
      </c>
      <c r="F9" s="110">
        <v>10.3</v>
      </c>
      <c r="G9" s="107" t="s">
        <v>173</v>
      </c>
    </row>
    <row r="10" spans="1:7" ht="83.25" customHeight="1">
      <c r="A10" s="102">
        <v>2</v>
      </c>
      <c r="B10" s="28" t="s">
        <v>138</v>
      </c>
      <c r="C10" s="103" t="s">
        <v>117</v>
      </c>
      <c r="D10" s="103">
        <v>94.2</v>
      </c>
      <c r="E10" s="102">
        <v>97.8</v>
      </c>
      <c r="F10" s="102">
        <v>98.7</v>
      </c>
      <c r="G10" s="28" t="s">
        <v>127</v>
      </c>
    </row>
    <row r="11" spans="1:7" ht="96.75" customHeight="1">
      <c r="A11" s="102">
        <v>3</v>
      </c>
      <c r="B11" s="47" t="s">
        <v>139</v>
      </c>
      <c r="C11" s="103" t="s">
        <v>140</v>
      </c>
      <c r="D11" s="44">
        <v>2087.63</v>
      </c>
      <c r="E11" s="102">
        <v>378</v>
      </c>
      <c r="F11" s="44">
        <v>1102.33</v>
      </c>
      <c r="G11" s="107" t="s">
        <v>181</v>
      </c>
    </row>
    <row r="12" spans="1:7" s="21" customFormat="1" ht="91.5" customHeight="1">
      <c r="A12" s="102">
        <v>4</v>
      </c>
      <c r="B12" s="47" t="s">
        <v>141</v>
      </c>
      <c r="C12" s="103" t="s">
        <v>125</v>
      </c>
      <c r="D12" s="102">
        <v>1337.7</v>
      </c>
      <c r="E12" s="140">
        <v>3100</v>
      </c>
      <c r="F12" s="102">
        <v>706.3</v>
      </c>
      <c r="G12" s="28" t="s">
        <v>186</v>
      </c>
    </row>
    <row r="13" spans="1:7" s="21" customFormat="1" ht="60.75" customHeight="1">
      <c r="A13" s="102">
        <v>5</v>
      </c>
      <c r="B13" s="47" t="s">
        <v>142</v>
      </c>
      <c r="C13" s="103" t="s">
        <v>117</v>
      </c>
      <c r="D13" s="102">
        <v>101.4</v>
      </c>
      <c r="E13" s="102">
        <v>100</v>
      </c>
      <c r="F13" s="102">
        <v>104</v>
      </c>
      <c r="G13" s="124" t="s">
        <v>174</v>
      </c>
    </row>
    <row r="14" spans="1:7" s="21" customFormat="1" ht="78" customHeight="1">
      <c r="A14" s="102">
        <v>6</v>
      </c>
      <c r="B14" s="47" t="s">
        <v>143</v>
      </c>
      <c r="C14" s="103" t="s">
        <v>117</v>
      </c>
      <c r="D14" s="102">
        <v>73</v>
      </c>
      <c r="E14" s="102">
        <v>100</v>
      </c>
      <c r="F14" s="102">
        <v>46.7</v>
      </c>
      <c r="G14" s="47" t="s">
        <v>168</v>
      </c>
    </row>
    <row r="15" spans="1:7" s="21" customFormat="1" ht="48.75" customHeight="1">
      <c r="A15" s="102">
        <v>7</v>
      </c>
      <c r="B15" s="47" t="s">
        <v>144</v>
      </c>
      <c r="C15" s="29" t="s">
        <v>145</v>
      </c>
      <c r="D15" s="106">
        <v>27.6</v>
      </c>
      <c r="E15" s="106">
        <v>15.2</v>
      </c>
      <c r="F15" s="106">
        <v>18.86</v>
      </c>
      <c r="G15" s="28" t="s">
        <v>127</v>
      </c>
    </row>
    <row r="16" spans="1:7" s="21" customFormat="1" ht="117.75" customHeight="1">
      <c r="A16" s="102">
        <v>8</v>
      </c>
      <c r="B16" s="28" t="s">
        <v>146</v>
      </c>
      <c r="C16" s="29" t="s">
        <v>117</v>
      </c>
      <c r="D16" s="106">
        <v>10.8</v>
      </c>
      <c r="E16" s="106">
        <v>5</v>
      </c>
      <c r="F16" s="106">
        <v>25</v>
      </c>
      <c r="G16" s="124" t="s">
        <v>187</v>
      </c>
    </row>
    <row r="17" spans="1:7" s="21" customFormat="1" ht="123" customHeight="1">
      <c r="A17" s="102">
        <v>9</v>
      </c>
      <c r="B17" s="28" t="s">
        <v>147</v>
      </c>
      <c r="C17" s="29" t="s">
        <v>117</v>
      </c>
      <c r="D17" s="106">
        <v>43.6</v>
      </c>
      <c r="E17" s="106">
        <v>55</v>
      </c>
      <c r="F17" s="106">
        <v>25</v>
      </c>
      <c r="G17" s="28" t="s">
        <v>175</v>
      </c>
    </row>
    <row r="18" spans="1:7" s="21" customFormat="1" ht="19.5" customHeight="1">
      <c r="A18" s="102"/>
      <c r="B18" s="89" t="s">
        <v>116</v>
      </c>
      <c r="C18" s="106"/>
      <c r="D18" s="106"/>
      <c r="E18" s="106"/>
      <c r="F18" s="106"/>
      <c r="G18" s="109"/>
    </row>
    <row r="19" spans="1:7" s="21" customFormat="1" ht="63" customHeight="1">
      <c r="A19" s="102">
        <v>10</v>
      </c>
      <c r="B19" s="108" t="s">
        <v>148</v>
      </c>
      <c r="C19" s="29" t="s">
        <v>117</v>
      </c>
      <c r="D19" s="106">
        <v>100</v>
      </c>
      <c r="E19" s="106">
        <v>100</v>
      </c>
      <c r="F19" s="106">
        <v>100</v>
      </c>
      <c r="G19" s="42" t="s">
        <v>127</v>
      </c>
    </row>
    <row r="20" spans="1:7">
      <c r="A20" s="164" t="s">
        <v>23</v>
      </c>
      <c r="B20" s="164"/>
      <c r="C20" s="164"/>
      <c r="D20" s="164"/>
      <c r="E20" s="164"/>
      <c r="F20" s="164"/>
      <c r="G20" s="164"/>
    </row>
  </sheetData>
  <mergeCells count="10">
    <mergeCell ref="A20:G20"/>
    <mergeCell ref="A1:G1"/>
    <mergeCell ref="A3:A5"/>
    <mergeCell ref="B3:B5"/>
    <mergeCell ref="C3:C5"/>
    <mergeCell ref="D3:F3"/>
    <mergeCell ref="G3:G5"/>
    <mergeCell ref="D4:D5"/>
    <mergeCell ref="E4:F4"/>
    <mergeCell ref="B7:G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30"/>
  <sheetViews>
    <sheetView view="pageBreakPreview" topLeftCell="A25" zoomScale="80" zoomScaleNormal="100" zoomScaleSheetLayoutView="80" workbookViewId="0">
      <selection activeCell="D54" sqref="D54"/>
    </sheetView>
  </sheetViews>
  <sheetFormatPr defaultRowHeight="15"/>
  <cols>
    <col min="1" max="1" width="5.42578125" style="4" customWidth="1"/>
    <col min="2" max="2" width="63.28515625" style="16" customWidth="1"/>
    <col min="3" max="3" width="21.42578125" style="4" customWidth="1"/>
    <col min="4" max="4" width="12.42578125" style="4" customWidth="1"/>
    <col min="5" max="5" width="14" style="4" customWidth="1"/>
    <col min="6" max="6" width="12.28515625" style="4" customWidth="1"/>
    <col min="7" max="7" width="16.42578125" style="4" customWidth="1"/>
    <col min="8" max="8" width="18.7109375" style="4" customWidth="1"/>
    <col min="9" max="9" width="16.42578125" style="4" customWidth="1"/>
    <col min="10" max="10" width="78.85546875" style="4" customWidth="1"/>
    <col min="11" max="16384" width="9.140625" style="4"/>
  </cols>
  <sheetData>
    <row r="1" spans="1:10" ht="31.5" customHeight="1">
      <c r="A1" s="165" t="s">
        <v>77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>
      <c r="J2" s="37" t="s">
        <v>24</v>
      </c>
    </row>
    <row r="3" spans="1:10" ht="27" customHeight="1">
      <c r="A3" s="169" t="s">
        <v>19</v>
      </c>
      <c r="B3" s="169" t="s">
        <v>25</v>
      </c>
      <c r="C3" s="169" t="s">
        <v>10</v>
      </c>
      <c r="D3" s="169" t="s">
        <v>26</v>
      </c>
      <c r="E3" s="169"/>
      <c r="F3" s="169" t="s">
        <v>27</v>
      </c>
      <c r="G3" s="169"/>
      <c r="H3" s="177" t="s">
        <v>28</v>
      </c>
      <c r="I3" s="177"/>
      <c r="J3" s="169" t="s">
        <v>29</v>
      </c>
    </row>
    <row r="4" spans="1:10" ht="68.25" customHeight="1">
      <c r="A4" s="169"/>
      <c r="B4" s="169"/>
      <c r="C4" s="169"/>
      <c r="D4" s="38" t="s">
        <v>30</v>
      </c>
      <c r="E4" s="38" t="s">
        <v>31</v>
      </c>
      <c r="F4" s="38" t="s">
        <v>30</v>
      </c>
      <c r="G4" s="38" t="s">
        <v>31</v>
      </c>
      <c r="H4" s="129" t="s">
        <v>188</v>
      </c>
      <c r="I4" s="131" t="s">
        <v>228</v>
      </c>
      <c r="J4" s="177"/>
    </row>
    <row r="5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38">
        <v>8</v>
      </c>
      <c r="I5" s="38">
        <v>9</v>
      </c>
      <c r="J5" s="38">
        <v>10</v>
      </c>
    </row>
    <row r="6" spans="1:10" hidden="1">
      <c r="A6" s="39"/>
      <c r="B6" s="175" t="s">
        <v>32</v>
      </c>
      <c r="C6" s="175"/>
      <c r="D6" s="175"/>
      <c r="E6" s="175"/>
      <c r="F6" s="175"/>
      <c r="G6" s="175"/>
      <c r="H6" s="175"/>
      <c r="I6" s="175"/>
      <c r="J6" s="175"/>
    </row>
    <row r="7" spans="1:10">
      <c r="A7" s="39"/>
      <c r="B7" s="34" t="s">
        <v>115</v>
      </c>
      <c r="C7" s="48"/>
      <c r="D7" s="48"/>
      <c r="E7" s="48"/>
      <c r="F7" s="48"/>
      <c r="G7" s="48"/>
      <c r="H7" s="48"/>
      <c r="I7" s="48"/>
      <c r="J7" s="48"/>
    </row>
    <row r="8" spans="1:10" ht="52.5" customHeight="1">
      <c r="A8" s="39">
        <v>1</v>
      </c>
      <c r="B8" s="96" t="s">
        <v>149</v>
      </c>
      <c r="C8" s="22" t="s">
        <v>75</v>
      </c>
      <c r="D8" s="22" t="s">
        <v>78</v>
      </c>
      <c r="E8" s="22" t="s">
        <v>99</v>
      </c>
      <c r="F8" s="22" t="s">
        <v>78</v>
      </c>
      <c r="G8" s="22" t="s">
        <v>79</v>
      </c>
      <c r="H8" s="135">
        <v>0</v>
      </c>
      <c r="I8" s="135">
        <v>0</v>
      </c>
      <c r="J8" s="49" t="s">
        <v>123</v>
      </c>
    </row>
    <row r="9" spans="1:10" ht="409.5" customHeight="1">
      <c r="A9" s="39">
        <v>2</v>
      </c>
      <c r="B9" s="132" t="s">
        <v>191</v>
      </c>
      <c r="C9" s="25" t="s">
        <v>122</v>
      </c>
      <c r="D9" s="22" t="s">
        <v>78</v>
      </c>
      <c r="E9" s="22" t="s">
        <v>79</v>
      </c>
      <c r="F9" s="22" t="s">
        <v>78</v>
      </c>
      <c r="G9" s="22" t="s">
        <v>79</v>
      </c>
      <c r="H9" s="135">
        <v>16950.8</v>
      </c>
      <c r="I9" s="135">
        <v>16758.7</v>
      </c>
      <c r="J9" s="112" t="s">
        <v>229</v>
      </c>
    </row>
    <row r="10" spans="1:10" ht="116.25" customHeight="1">
      <c r="A10" s="39">
        <v>3</v>
      </c>
      <c r="B10" s="132" t="s">
        <v>192</v>
      </c>
      <c r="C10" s="25" t="s">
        <v>207</v>
      </c>
      <c r="D10" s="98" t="s">
        <v>78</v>
      </c>
      <c r="E10" s="98" t="s">
        <v>79</v>
      </c>
      <c r="F10" s="98" t="s">
        <v>78</v>
      </c>
      <c r="G10" s="98" t="s">
        <v>79</v>
      </c>
      <c r="H10" s="135">
        <v>0</v>
      </c>
      <c r="I10" s="135">
        <v>0</v>
      </c>
      <c r="J10" s="49" t="s">
        <v>123</v>
      </c>
    </row>
    <row r="11" spans="1:10" ht="109.5" customHeight="1">
      <c r="A11" s="39">
        <v>4</v>
      </c>
      <c r="B11" s="132" t="s">
        <v>193</v>
      </c>
      <c r="C11" s="25" t="s">
        <v>207</v>
      </c>
      <c r="D11" s="22" t="s">
        <v>78</v>
      </c>
      <c r="E11" s="22" t="s">
        <v>79</v>
      </c>
      <c r="F11" s="22" t="s">
        <v>78</v>
      </c>
      <c r="G11" s="22" t="s">
        <v>79</v>
      </c>
      <c r="H11" s="135">
        <v>1356.7</v>
      </c>
      <c r="I11" s="135">
        <v>827.9</v>
      </c>
      <c r="J11" s="50" t="s">
        <v>170</v>
      </c>
    </row>
    <row r="12" spans="1:10" ht="111.75" customHeight="1">
      <c r="A12" s="39">
        <v>5</v>
      </c>
      <c r="B12" s="132" t="s">
        <v>194</v>
      </c>
      <c r="C12" s="25" t="s">
        <v>208</v>
      </c>
      <c r="D12" s="22" t="s">
        <v>78</v>
      </c>
      <c r="E12" s="22" t="s">
        <v>79</v>
      </c>
      <c r="F12" s="22" t="s">
        <v>78</v>
      </c>
      <c r="G12" s="22" t="s">
        <v>79</v>
      </c>
      <c r="H12" s="135">
        <v>131.30000000000001</v>
      </c>
      <c r="I12" s="135">
        <v>131.30000000000001</v>
      </c>
      <c r="J12" s="50" t="s">
        <v>205</v>
      </c>
    </row>
    <row r="13" spans="1:10" s="21" customFormat="1" ht="121.5" customHeight="1">
      <c r="A13" s="39">
        <v>6</v>
      </c>
      <c r="B13" s="132" t="s">
        <v>195</v>
      </c>
      <c r="C13" s="25" t="s">
        <v>208</v>
      </c>
      <c r="D13" s="22" t="s">
        <v>78</v>
      </c>
      <c r="E13" s="22" t="s">
        <v>79</v>
      </c>
      <c r="F13" s="22" t="s">
        <v>78</v>
      </c>
      <c r="G13" s="22" t="s">
        <v>79</v>
      </c>
      <c r="H13" s="134">
        <v>0</v>
      </c>
      <c r="I13" s="134">
        <v>0</v>
      </c>
      <c r="J13" s="50" t="s">
        <v>124</v>
      </c>
    </row>
    <row r="14" spans="1:10" s="21" customFormat="1" ht="123" customHeight="1">
      <c r="A14" s="39">
        <v>7</v>
      </c>
      <c r="B14" s="132" t="s">
        <v>196</v>
      </c>
      <c r="C14" s="25" t="s">
        <v>209</v>
      </c>
      <c r="D14" s="98" t="s">
        <v>78</v>
      </c>
      <c r="E14" s="98" t="s">
        <v>79</v>
      </c>
      <c r="F14" s="98" t="s">
        <v>78</v>
      </c>
      <c r="G14" s="98" t="s">
        <v>79</v>
      </c>
      <c r="H14" s="134">
        <v>554.9</v>
      </c>
      <c r="I14" s="134">
        <v>554</v>
      </c>
      <c r="J14" s="50" t="s">
        <v>205</v>
      </c>
    </row>
    <row r="15" spans="1:10" s="21" customFormat="1" ht="105.75" customHeight="1">
      <c r="A15" s="39">
        <v>8</v>
      </c>
      <c r="B15" s="132" t="s">
        <v>197</v>
      </c>
      <c r="C15" s="25" t="s">
        <v>208</v>
      </c>
      <c r="D15" s="22" t="s">
        <v>78</v>
      </c>
      <c r="E15" s="22" t="s">
        <v>79</v>
      </c>
      <c r="F15" s="22" t="s">
        <v>78</v>
      </c>
      <c r="G15" s="22" t="s">
        <v>79</v>
      </c>
      <c r="H15" s="134">
        <v>874.2</v>
      </c>
      <c r="I15" s="134">
        <v>400</v>
      </c>
      <c r="J15" s="50" t="s">
        <v>170</v>
      </c>
    </row>
    <row r="16" spans="1:10" s="21" customFormat="1" ht="107.25" customHeight="1">
      <c r="A16" s="39">
        <v>9</v>
      </c>
      <c r="B16" s="132" t="s">
        <v>198</v>
      </c>
      <c r="C16" s="25" t="s">
        <v>172</v>
      </c>
      <c r="D16" s="22" t="s">
        <v>78</v>
      </c>
      <c r="E16" s="22" t="s">
        <v>79</v>
      </c>
      <c r="F16" s="22" t="s">
        <v>78</v>
      </c>
      <c r="G16" s="22" t="s">
        <v>79</v>
      </c>
      <c r="H16" s="134">
        <v>1160.0999999999999</v>
      </c>
      <c r="I16" s="134">
        <v>1120</v>
      </c>
      <c r="J16" s="50" t="s">
        <v>170</v>
      </c>
    </row>
    <row r="17" spans="1:10" s="21" customFormat="1" ht="114" customHeight="1">
      <c r="A17" s="39">
        <v>10</v>
      </c>
      <c r="B17" s="132" t="s">
        <v>199</v>
      </c>
      <c r="C17" s="25" t="s">
        <v>207</v>
      </c>
      <c r="D17" s="22" t="s">
        <v>78</v>
      </c>
      <c r="E17" s="22" t="s">
        <v>99</v>
      </c>
      <c r="F17" s="22" t="s">
        <v>78</v>
      </c>
      <c r="G17" s="22" t="s">
        <v>79</v>
      </c>
      <c r="H17" s="134">
        <v>572.70000000000005</v>
      </c>
      <c r="I17" s="134">
        <v>291</v>
      </c>
      <c r="J17" s="50" t="s">
        <v>170</v>
      </c>
    </row>
    <row r="18" spans="1:10" s="21" customFormat="1" ht="135.75" customHeight="1">
      <c r="A18" s="39">
        <v>11</v>
      </c>
      <c r="B18" s="132" t="s">
        <v>200</v>
      </c>
      <c r="C18" s="25" t="s">
        <v>207</v>
      </c>
      <c r="D18" s="22" t="s">
        <v>78</v>
      </c>
      <c r="E18" s="22" t="s">
        <v>79</v>
      </c>
      <c r="F18" s="22" t="s">
        <v>78</v>
      </c>
      <c r="G18" s="22" t="s">
        <v>79</v>
      </c>
      <c r="H18" s="134">
        <v>9837.4</v>
      </c>
      <c r="I18" s="134">
        <v>9834.7000000000007</v>
      </c>
      <c r="J18" s="50" t="s">
        <v>205</v>
      </c>
    </row>
    <row r="19" spans="1:10" s="21" customFormat="1" ht="135.75" customHeight="1">
      <c r="A19" s="39">
        <v>12</v>
      </c>
      <c r="B19" s="132" t="s">
        <v>201</v>
      </c>
      <c r="C19" s="25" t="s">
        <v>208</v>
      </c>
      <c r="D19" s="113" t="s">
        <v>78</v>
      </c>
      <c r="E19" s="113" t="s">
        <v>79</v>
      </c>
      <c r="F19" s="113" t="s">
        <v>78</v>
      </c>
      <c r="G19" s="113" t="s">
        <v>79</v>
      </c>
      <c r="H19" s="134">
        <v>99.7</v>
      </c>
      <c r="I19" s="134">
        <v>99.7</v>
      </c>
      <c r="J19" s="50" t="s">
        <v>205</v>
      </c>
    </row>
    <row r="20" spans="1:10" s="21" customFormat="1" ht="117" customHeight="1">
      <c r="A20" s="39">
        <v>13</v>
      </c>
      <c r="B20" s="132" t="s">
        <v>202</v>
      </c>
      <c r="C20" s="25" t="s">
        <v>208</v>
      </c>
      <c r="D20" s="22" t="s">
        <v>78</v>
      </c>
      <c r="E20" s="22" t="s">
        <v>79</v>
      </c>
      <c r="F20" s="22" t="s">
        <v>78</v>
      </c>
      <c r="G20" s="22" t="s">
        <v>79</v>
      </c>
      <c r="H20" s="136">
        <v>0</v>
      </c>
      <c r="I20" s="134">
        <v>0</v>
      </c>
      <c r="J20" s="50" t="s">
        <v>124</v>
      </c>
    </row>
    <row r="21" spans="1:10" s="21" customFormat="1" ht="117" customHeight="1">
      <c r="A21" s="39">
        <v>14</v>
      </c>
      <c r="B21" s="132" t="s">
        <v>190</v>
      </c>
      <c r="C21" s="25" t="s">
        <v>207</v>
      </c>
      <c r="D21" s="130" t="s">
        <v>78</v>
      </c>
      <c r="E21" s="130" t="s">
        <v>79</v>
      </c>
      <c r="F21" s="130" t="s">
        <v>78</v>
      </c>
      <c r="G21" s="130" t="s">
        <v>79</v>
      </c>
      <c r="H21" s="134">
        <v>478.9</v>
      </c>
      <c r="I21" s="134">
        <v>10</v>
      </c>
      <c r="J21" s="50" t="s">
        <v>241</v>
      </c>
    </row>
    <row r="22" spans="1:10" s="21" customFormat="1" ht="117" customHeight="1">
      <c r="A22" s="39">
        <v>15</v>
      </c>
      <c r="B22" s="132" t="s">
        <v>189</v>
      </c>
      <c r="C22" s="25" t="s">
        <v>172</v>
      </c>
      <c r="D22" s="130" t="s">
        <v>78</v>
      </c>
      <c r="E22" s="130" t="s">
        <v>99</v>
      </c>
      <c r="F22" s="130" t="s">
        <v>78</v>
      </c>
      <c r="G22" s="130" t="s">
        <v>79</v>
      </c>
      <c r="H22" s="134">
        <v>143.1</v>
      </c>
      <c r="I22" s="134">
        <v>136.19999999999999</v>
      </c>
      <c r="J22" s="50" t="s">
        <v>170</v>
      </c>
    </row>
    <row r="23" spans="1:10" s="21" customFormat="1" ht="117" customHeight="1">
      <c r="A23" s="39">
        <v>16</v>
      </c>
      <c r="B23" s="121" t="s">
        <v>171</v>
      </c>
      <c r="C23" s="25" t="s">
        <v>172</v>
      </c>
      <c r="D23" s="120" t="s">
        <v>78</v>
      </c>
      <c r="E23" s="120" t="s">
        <v>99</v>
      </c>
      <c r="F23" s="120" t="s">
        <v>78</v>
      </c>
      <c r="G23" s="120" t="s">
        <v>79</v>
      </c>
      <c r="H23" s="134">
        <v>0</v>
      </c>
      <c r="I23" s="134">
        <v>0</v>
      </c>
      <c r="J23" s="50"/>
    </row>
    <row r="24" spans="1:10" s="21" customFormat="1" ht="114" hidden="1" customHeight="1">
      <c r="A24" s="39">
        <v>17</v>
      </c>
      <c r="B24" s="132" t="s">
        <v>190</v>
      </c>
      <c r="C24" s="98" t="s">
        <v>122</v>
      </c>
      <c r="D24" s="22" t="s">
        <v>78</v>
      </c>
      <c r="E24" s="22" t="s">
        <v>79</v>
      </c>
      <c r="F24" s="22" t="s">
        <v>78</v>
      </c>
      <c r="G24" s="22" t="s">
        <v>79</v>
      </c>
      <c r="H24" s="134">
        <v>478.9</v>
      </c>
      <c r="I24" s="134">
        <v>0</v>
      </c>
      <c r="J24" s="50"/>
    </row>
    <row r="25" spans="1:10" s="21" customFormat="1" ht="114" customHeight="1">
      <c r="A25" s="39">
        <v>18</v>
      </c>
      <c r="B25" s="132" t="s">
        <v>204</v>
      </c>
      <c r="C25" s="25" t="s">
        <v>203</v>
      </c>
      <c r="D25" s="130" t="s">
        <v>78</v>
      </c>
      <c r="E25" s="130" t="s">
        <v>99</v>
      </c>
      <c r="F25" s="130" t="s">
        <v>78</v>
      </c>
      <c r="G25" s="130" t="s">
        <v>79</v>
      </c>
      <c r="H25" s="134">
        <v>2720.4</v>
      </c>
      <c r="I25" s="134">
        <v>2666.5</v>
      </c>
      <c r="J25" s="50" t="s">
        <v>170</v>
      </c>
    </row>
    <row r="26" spans="1:10" s="21" customFormat="1" ht="18" customHeight="1">
      <c r="A26" s="39"/>
      <c r="B26" s="51" t="s">
        <v>116</v>
      </c>
      <c r="C26" s="22"/>
      <c r="D26" s="22"/>
      <c r="E26" s="22"/>
      <c r="F26" s="22"/>
      <c r="G26" s="22"/>
      <c r="H26" s="38"/>
      <c r="I26" s="134"/>
      <c r="J26" s="52"/>
    </row>
    <row r="27" spans="1:10" s="21" customFormat="1" ht="111" customHeight="1">
      <c r="A27" s="39">
        <v>1</v>
      </c>
      <c r="B27" s="96" t="s">
        <v>150</v>
      </c>
      <c r="C27" s="25" t="s">
        <v>207</v>
      </c>
      <c r="D27" s="98" t="s">
        <v>78</v>
      </c>
      <c r="E27" s="98" t="s">
        <v>79</v>
      </c>
      <c r="F27" s="98" t="s">
        <v>78</v>
      </c>
      <c r="G27" s="98" t="s">
        <v>79</v>
      </c>
      <c r="H27" s="99">
        <v>17062.3</v>
      </c>
      <c r="I27" s="134">
        <v>17038.5</v>
      </c>
      <c r="J27" s="50" t="s">
        <v>240</v>
      </c>
    </row>
    <row r="28" spans="1:10" s="21" customFormat="1" ht="62.25" customHeight="1">
      <c r="A28" s="39">
        <v>2</v>
      </c>
      <c r="B28" s="104" t="s">
        <v>151</v>
      </c>
      <c r="C28" s="22" t="s">
        <v>75</v>
      </c>
      <c r="D28" s="22" t="s">
        <v>78</v>
      </c>
      <c r="E28" s="22" t="s">
        <v>79</v>
      </c>
      <c r="F28" s="22" t="s">
        <v>78</v>
      </c>
      <c r="G28" s="22" t="s">
        <v>79</v>
      </c>
      <c r="H28" s="38">
        <v>147.5</v>
      </c>
      <c r="I28" s="137">
        <v>147.5</v>
      </c>
      <c r="J28" s="50" t="s">
        <v>205</v>
      </c>
    </row>
    <row r="29" spans="1:10">
      <c r="J29" s="138"/>
    </row>
    <row r="30" spans="1:10" ht="15" customHeight="1">
      <c r="A30" s="176" t="s">
        <v>33</v>
      </c>
      <c r="B30" s="176"/>
      <c r="C30" s="176"/>
      <c r="D30" s="176"/>
      <c r="E30" s="176"/>
      <c r="F30" s="176"/>
      <c r="G30" s="176"/>
      <c r="H30" s="176"/>
      <c r="I30" s="176"/>
      <c r="J30" s="176"/>
    </row>
  </sheetData>
  <mergeCells count="10">
    <mergeCell ref="B6:J6"/>
    <mergeCell ref="A30:J30"/>
    <mergeCell ref="A1:J1"/>
    <mergeCell ref="A3:A4"/>
    <mergeCell ref="B3:B4"/>
    <mergeCell ref="C3:C4"/>
    <mergeCell ref="D3:E3"/>
    <mergeCell ref="F3:G3"/>
    <mergeCell ref="H3:I3"/>
    <mergeCell ref="J3:J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32"/>
  <sheetViews>
    <sheetView view="pageBreakPreview" zoomScale="80" zoomScaleNormal="100" zoomScaleSheetLayoutView="80" workbookViewId="0">
      <selection activeCell="E27" sqref="E27"/>
    </sheetView>
  </sheetViews>
  <sheetFormatPr defaultRowHeight="15"/>
  <cols>
    <col min="1" max="1" width="25.85546875" style="4" customWidth="1"/>
    <col min="2" max="2" width="46" style="4" customWidth="1"/>
    <col min="3" max="3" width="25.28515625" style="4" customWidth="1"/>
    <col min="4" max="4" width="19.7109375" style="23" customWidth="1"/>
    <col min="5" max="5" width="17.7109375" style="23" customWidth="1"/>
    <col min="6" max="6" width="15.85546875" style="4" customWidth="1"/>
    <col min="7" max="16384" width="9.140625" style="4"/>
  </cols>
  <sheetData>
    <row r="1" spans="1:8" ht="53.25" customHeight="1">
      <c r="A1" s="178" t="s">
        <v>34</v>
      </c>
      <c r="B1" s="178"/>
      <c r="C1" s="178"/>
      <c r="D1" s="178"/>
      <c r="E1" s="178"/>
      <c r="F1" s="178"/>
    </row>
    <row r="2" spans="1:8">
      <c r="F2" s="37" t="s">
        <v>35</v>
      </c>
    </row>
    <row r="3" spans="1:8" ht="35.25" customHeight="1">
      <c r="A3" s="169" t="s">
        <v>36</v>
      </c>
      <c r="B3" s="169" t="s">
        <v>37</v>
      </c>
      <c r="C3" s="169" t="s">
        <v>38</v>
      </c>
      <c r="D3" s="179" t="s">
        <v>39</v>
      </c>
      <c r="E3" s="180"/>
      <c r="F3" s="181"/>
    </row>
    <row r="4" spans="1:8" ht="66" customHeight="1">
      <c r="A4" s="169"/>
      <c r="B4" s="169"/>
      <c r="C4" s="169"/>
      <c r="D4" s="64" t="s">
        <v>130</v>
      </c>
      <c r="E4" s="64" t="s">
        <v>131</v>
      </c>
      <c r="F4" s="38" t="s">
        <v>40</v>
      </c>
    </row>
    <row r="5" spans="1:8">
      <c r="A5" s="22">
        <v>1</v>
      </c>
      <c r="B5" s="22">
        <v>2</v>
      </c>
      <c r="C5" s="22">
        <v>3</v>
      </c>
      <c r="D5" s="53">
        <v>4</v>
      </c>
      <c r="E5" s="53">
        <v>5</v>
      </c>
      <c r="F5" s="22">
        <v>6</v>
      </c>
    </row>
    <row r="6" spans="1:8" ht="76.5" customHeight="1">
      <c r="A6" s="51" t="s">
        <v>41</v>
      </c>
      <c r="B6" s="54" t="s">
        <v>230</v>
      </c>
      <c r="C6" s="55" t="s">
        <v>135</v>
      </c>
      <c r="D6" s="56">
        <f>D7+D25</f>
        <v>40270.199999999997</v>
      </c>
      <c r="E6" s="56">
        <f>E7+E25</f>
        <v>52090</v>
      </c>
      <c r="F6" s="56">
        <f t="shared" ref="F6" si="0">F7+F25</f>
        <v>50016</v>
      </c>
      <c r="G6" s="26"/>
      <c r="H6" s="26"/>
    </row>
    <row r="7" spans="1:8" ht="21" customHeight="1">
      <c r="A7" s="51" t="s">
        <v>132</v>
      </c>
      <c r="B7" s="54"/>
      <c r="C7" s="55"/>
      <c r="D7" s="118">
        <f>D8+D9+D10+D11+D12+D13+D14+D15+D16+D17+D18+D19+D20+D21+D22+D24</f>
        <v>23189.7</v>
      </c>
      <c r="E7" s="118">
        <f>E8+E9+E10+E11+E12+E13+E14+E15+E16+E17+E18+E19+E20+E21+E22+E24+E23</f>
        <v>34880.200000000004</v>
      </c>
      <c r="F7" s="118">
        <f>F8+F9+F10+F11+F12+F13+F15+F14+F16+F17+F18+F19+F20+F21+F22+F23+F24</f>
        <v>32830</v>
      </c>
      <c r="G7" s="26"/>
      <c r="H7" s="26"/>
    </row>
    <row r="8" spans="1:8" ht="34.5" customHeight="1">
      <c r="A8" s="132" t="s">
        <v>210</v>
      </c>
      <c r="B8" s="43" t="s">
        <v>105</v>
      </c>
      <c r="C8" s="39" t="s">
        <v>98</v>
      </c>
      <c r="D8" s="57">
        <v>0</v>
      </c>
      <c r="E8" s="57">
        <v>0</v>
      </c>
      <c r="F8" s="57">
        <v>0</v>
      </c>
      <c r="G8" s="26"/>
      <c r="H8" s="26"/>
    </row>
    <row r="9" spans="1:8" ht="81" customHeight="1">
      <c r="A9" s="132" t="s">
        <v>211</v>
      </c>
      <c r="B9" s="43" t="s">
        <v>106</v>
      </c>
      <c r="C9" s="97" t="s">
        <v>136</v>
      </c>
      <c r="D9" s="119">
        <v>5433.1</v>
      </c>
      <c r="E9" s="57">
        <v>16950.8</v>
      </c>
      <c r="F9" s="57">
        <v>16758.7</v>
      </c>
      <c r="G9" s="26"/>
      <c r="H9" s="26"/>
    </row>
    <row r="10" spans="1:8" ht="136.5" customHeight="1">
      <c r="A10" s="132" t="s">
        <v>212</v>
      </c>
      <c r="B10" s="104" t="s">
        <v>155</v>
      </c>
      <c r="C10" s="39" t="s">
        <v>75</v>
      </c>
      <c r="D10" s="57">
        <v>0</v>
      </c>
      <c r="E10" s="57">
        <v>0</v>
      </c>
      <c r="F10" s="58">
        <v>0</v>
      </c>
      <c r="G10" s="26"/>
      <c r="H10" s="26"/>
    </row>
    <row r="11" spans="1:8" ht="123" customHeight="1">
      <c r="A11" s="132" t="s">
        <v>213</v>
      </c>
      <c r="B11" s="104" t="s">
        <v>156</v>
      </c>
      <c r="C11" s="39" t="s">
        <v>75</v>
      </c>
      <c r="D11" s="57">
        <v>916.8</v>
      </c>
      <c r="E11" s="57">
        <v>1356.7</v>
      </c>
      <c r="F11" s="57">
        <v>827.9</v>
      </c>
      <c r="G11" s="26"/>
      <c r="H11" s="26"/>
    </row>
    <row r="12" spans="1:8" s="21" customFormat="1" ht="105">
      <c r="A12" s="132" t="s">
        <v>214</v>
      </c>
      <c r="B12" s="104" t="s">
        <v>157</v>
      </c>
      <c r="C12" s="39" t="s">
        <v>75</v>
      </c>
      <c r="D12" s="57">
        <v>220</v>
      </c>
      <c r="E12" s="57">
        <v>131.30000000000001</v>
      </c>
      <c r="F12" s="57">
        <v>131.30000000000001</v>
      </c>
      <c r="G12" s="26"/>
      <c r="H12" s="26"/>
    </row>
    <row r="13" spans="1:8" s="21" customFormat="1" ht="62.25" customHeight="1">
      <c r="A13" s="132" t="s">
        <v>215</v>
      </c>
      <c r="B13" s="104" t="s">
        <v>158</v>
      </c>
      <c r="C13" s="39" t="s">
        <v>75</v>
      </c>
      <c r="D13" s="57">
        <v>0</v>
      </c>
      <c r="E13" s="57">
        <v>0</v>
      </c>
      <c r="F13" s="57">
        <v>0</v>
      </c>
      <c r="G13" s="26"/>
      <c r="H13" s="26"/>
    </row>
    <row r="14" spans="1:8" s="21" customFormat="1" ht="32.25" customHeight="1">
      <c r="A14" s="132" t="s">
        <v>216</v>
      </c>
      <c r="B14" s="104" t="s">
        <v>159</v>
      </c>
      <c r="C14" s="39" t="s">
        <v>75</v>
      </c>
      <c r="D14" s="57">
        <v>554</v>
      </c>
      <c r="E14" s="57">
        <v>554.9</v>
      </c>
      <c r="F14" s="57">
        <v>554</v>
      </c>
      <c r="G14" s="26"/>
      <c r="H14" s="26"/>
    </row>
    <row r="15" spans="1:8" s="21" customFormat="1" ht="75.75" customHeight="1">
      <c r="A15" s="132" t="s">
        <v>217</v>
      </c>
      <c r="B15" s="104" t="s">
        <v>160</v>
      </c>
      <c r="C15" s="39" t="s">
        <v>75</v>
      </c>
      <c r="D15" s="57">
        <v>2958</v>
      </c>
      <c r="E15" s="57">
        <v>874.2</v>
      </c>
      <c r="F15" s="58">
        <v>400</v>
      </c>
      <c r="G15" s="26"/>
      <c r="H15" s="26"/>
    </row>
    <row r="16" spans="1:8" s="21" customFormat="1" ht="75.75" customHeight="1">
      <c r="A16" s="132" t="s">
        <v>218</v>
      </c>
      <c r="B16" s="104" t="s">
        <v>161</v>
      </c>
      <c r="C16" s="39" t="s">
        <v>75</v>
      </c>
      <c r="D16" s="59">
        <v>1500</v>
      </c>
      <c r="E16" s="59">
        <v>1160.0999999999999</v>
      </c>
      <c r="F16" s="58">
        <v>1120</v>
      </c>
      <c r="G16" s="26"/>
      <c r="H16" s="26"/>
    </row>
    <row r="17" spans="1:8" s="21" customFormat="1" ht="96" customHeight="1">
      <c r="A17" s="132" t="s">
        <v>219</v>
      </c>
      <c r="B17" s="104" t="s">
        <v>104</v>
      </c>
      <c r="C17" s="39" t="s">
        <v>75</v>
      </c>
      <c r="D17" s="59">
        <v>1333.3</v>
      </c>
      <c r="E17" s="59">
        <v>572.70000000000005</v>
      </c>
      <c r="F17" s="111">
        <v>291</v>
      </c>
      <c r="G17" s="26"/>
      <c r="H17" s="26"/>
    </row>
    <row r="18" spans="1:8" s="21" customFormat="1" ht="96" customHeight="1">
      <c r="A18" s="132" t="s">
        <v>220</v>
      </c>
      <c r="B18" s="116" t="s">
        <v>169</v>
      </c>
      <c r="C18" s="97" t="s">
        <v>75</v>
      </c>
      <c r="D18" s="59">
        <v>25</v>
      </c>
      <c r="E18" s="59">
        <v>99.7</v>
      </c>
      <c r="F18" s="111">
        <v>99.7</v>
      </c>
      <c r="G18" s="26"/>
      <c r="H18" s="26"/>
    </row>
    <row r="19" spans="1:8" s="21" customFormat="1" ht="96" customHeight="1">
      <c r="A19" s="132" t="s">
        <v>221</v>
      </c>
      <c r="B19" s="132" t="s">
        <v>163</v>
      </c>
      <c r="C19" s="97" t="s">
        <v>75</v>
      </c>
      <c r="D19" s="59">
        <v>0</v>
      </c>
      <c r="E19" s="59">
        <v>0</v>
      </c>
      <c r="F19" s="111">
        <v>0</v>
      </c>
      <c r="G19" s="26"/>
      <c r="H19" s="26"/>
    </row>
    <row r="20" spans="1:8" s="21" customFormat="1" ht="96" customHeight="1">
      <c r="A20" s="132" t="s">
        <v>222</v>
      </c>
      <c r="B20" s="132" t="s">
        <v>223</v>
      </c>
      <c r="C20" s="97" t="s">
        <v>75</v>
      </c>
      <c r="D20" s="59">
        <v>500</v>
      </c>
      <c r="E20" s="59">
        <v>478.9</v>
      </c>
      <c r="F20" s="111">
        <v>10</v>
      </c>
      <c r="G20" s="26"/>
      <c r="H20" s="26"/>
    </row>
    <row r="21" spans="1:8" s="21" customFormat="1" ht="96" customHeight="1">
      <c r="A21" s="121" t="s">
        <v>177</v>
      </c>
      <c r="B21" s="121" t="s">
        <v>176</v>
      </c>
      <c r="C21" s="97" t="s">
        <v>75</v>
      </c>
      <c r="D21" s="59">
        <v>280</v>
      </c>
      <c r="E21" s="59">
        <v>143.1</v>
      </c>
      <c r="F21" s="111">
        <v>136.19999999999999</v>
      </c>
      <c r="G21" s="26"/>
      <c r="H21" s="26"/>
    </row>
    <row r="22" spans="1:8" s="21" customFormat="1" ht="96" customHeight="1">
      <c r="A22" s="121" t="s">
        <v>178</v>
      </c>
      <c r="B22" s="132" t="s">
        <v>224</v>
      </c>
      <c r="C22" s="97" t="s">
        <v>75</v>
      </c>
      <c r="D22" s="59">
        <v>0</v>
      </c>
      <c r="E22" s="59">
        <v>0</v>
      </c>
      <c r="F22" s="111">
        <v>0</v>
      </c>
      <c r="G22" s="26"/>
      <c r="H22" s="26"/>
    </row>
    <row r="23" spans="1:8" s="21" customFormat="1" ht="133.5" customHeight="1">
      <c r="A23" s="132" t="s">
        <v>226</v>
      </c>
      <c r="B23" s="132" t="s">
        <v>227</v>
      </c>
      <c r="C23" s="133" t="s">
        <v>203</v>
      </c>
      <c r="D23" s="59">
        <v>0</v>
      </c>
      <c r="E23" s="59">
        <v>2720.4</v>
      </c>
      <c r="F23" s="111">
        <v>2666.5</v>
      </c>
      <c r="G23" s="26"/>
      <c r="H23" s="26"/>
    </row>
    <row r="24" spans="1:8" s="21" customFormat="1" ht="96" customHeight="1">
      <c r="A24" s="132" t="s">
        <v>162</v>
      </c>
      <c r="B24" s="132" t="s">
        <v>225</v>
      </c>
      <c r="C24" s="97" t="s">
        <v>75</v>
      </c>
      <c r="D24" s="59">
        <v>9469.5</v>
      </c>
      <c r="E24" s="59">
        <v>9837.4</v>
      </c>
      <c r="F24" s="111">
        <v>9834.7000000000007</v>
      </c>
      <c r="G24" s="26"/>
      <c r="H24" s="26"/>
    </row>
    <row r="25" spans="1:8" s="21" customFormat="1" ht="18" customHeight="1">
      <c r="A25" s="51" t="s">
        <v>118</v>
      </c>
      <c r="B25" s="51"/>
      <c r="C25" s="55"/>
      <c r="D25" s="60">
        <f>D26+D27</f>
        <v>17080.5</v>
      </c>
      <c r="E25" s="60">
        <f t="shared" ref="E25:F25" si="1">E26+E27</f>
        <v>17209.8</v>
      </c>
      <c r="F25" s="60">
        <f t="shared" si="1"/>
        <v>17186</v>
      </c>
      <c r="G25" s="26"/>
      <c r="H25" s="26"/>
    </row>
    <row r="26" spans="1:8" s="21" customFormat="1" ht="82.5" customHeight="1">
      <c r="A26" s="105" t="s">
        <v>133</v>
      </c>
      <c r="B26" s="105" t="s">
        <v>134</v>
      </c>
      <c r="C26" s="97" t="s">
        <v>75</v>
      </c>
      <c r="D26" s="59">
        <v>16938.5</v>
      </c>
      <c r="E26" s="143">
        <v>17062.3</v>
      </c>
      <c r="F26" s="59">
        <v>17038.5</v>
      </c>
      <c r="G26" s="26"/>
      <c r="H26" s="26"/>
    </row>
    <row r="27" spans="1:8" s="21" customFormat="1" ht="79.5" customHeight="1">
      <c r="A27" s="104" t="s">
        <v>162</v>
      </c>
      <c r="B27" s="132" t="s">
        <v>206</v>
      </c>
      <c r="C27" s="97" t="s">
        <v>75</v>
      </c>
      <c r="D27" s="59">
        <v>142</v>
      </c>
      <c r="E27" s="143">
        <v>147.5</v>
      </c>
      <c r="F27" s="59">
        <v>147.5</v>
      </c>
      <c r="G27" s="26"/>
      <c r="H27" s="26"/>
    </row>
    <row r="28" spans="1:8" s="21" customFormat="1">
      <c r="A28" s="61"/>
      <c r="B28" s="61"/>
      <c r="C28" s="62"/>
      <c r="D28" s="63"/>
      <c r="E28" s="63"/>
      <c r="F28" s="63"/>
    </row>
    <row r="29" spans="1:8">
      <c r="A29" s="165" t="s">
        <v>43</v>
      </c>
      <c r="B29" s="165"/>
      <c r="C29" s="165"/>
      <c r="D29" s="165"/>
      <c r="E29" s="165"/>
      <c r="F29" s="165"/>
    </row>
    <row r="30" spans="1:8" ht="30.75" customHeight="1">
      <c r="A30" s="165" t="s">
        <v>44</v>
      </c>
      <c r="B30" s="165"/>
      <c r="C30" s="165"/>
      <c r="D30" s="165"/>
      <c r="E30" s="165"/>
      <c r="F30" s="165"/>
    </row>
    <row r="32" spans="1:8">
      <c r="F32" s="26"/>
    </row>
  </sheetData>
  <mergeCells count="7">
    <mergeCell ref="A29:F29"/>
    <mergeCell ref="A30:F30"/>
    <mergeCell ref="A1:F1"/>
    <mergeCell ref="A3:A4"/>
    <mergeCell ref="B3:B4"/>
    <mergeCell ref="C3:C4"/>
    <mergeCell ref="D3:F3"/>
  </mergeCells>
  <pageMargins left="0.70866141732283472" right="0.70866141732283472" top="0.5" bottom="0.46" header="0.31496062992125984" footer="0.31496062992125984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34"/>
  <sheetViews>
    <sheetView view="pageBreakPreview" zoomScale="90" zoomScaleNormal="100" zoomScaleSheetLayoutView="90" workbookViewId="0">
      <selection activeCell="D8" sqref="D8"/>
    </sheetView>
  </sheetViews>
  <sheetFormatPr defaultRowHeight="15"/>
  <cols>
    <col min="1" max="1" width="25" style="4" customWidth="1"/>
    <col min="2" max="2" width="38.42578125" style="4" customWidth="1"/>
    <col min="3" max="3" width="28" style="4" customWidth="1"/>
    <col min="4" max="4" width="22" style="4" customWidth="1"/>
    <col min="5" max="5" width="18.5703125" style="4" customWidth="1"/>
    <col min="6" max="6" width="13.28515625" style="4" customWidth="1"/>
    <col min="7" max="16384" width="9.140625" style="4"/>
  </cols>
  <sheetData>
    <row r="1" spans="1:6" ht="32.25" customHeight="1">
      <c r="A1" s="165" t="s">
        <v>45</v>
      </c>
      <c r="B1" s="165"/>
      <c r="C1" s="165"/>
      <c r="D1" s="165"/>
      <c r="E1" s="165"/>
      <c r="F1" s="65"/>
    </row>
    <row r="2" spans="1:6">
      <c r="E2" s="37" t="s">
        <v>46</v>
      </c>
      <c r="F2" s="37"/>
    </row>
    <row r="3" spans="1:6" ht="97.5" customHeight="1">
      <c r="A3" s="22" t="s">
        <v>47</v>
      </c>
      <c r="B3" s="22" t="s">
        <v>48</v>
      </c>
      <c r="C3" s="22" t="s">
        <v>49</v>
      </c>
      <c r="D3" s="22" t="s">
        <v>50</v>
      </c>
      <c r="E3" s="22" t="s">
        <v>51</v>
      </c>
      <c r="F3" s="37"/>
    </row>
    <row r="4" spans="1:6" s="6" customFormat="1">
      <c r="A4" s="22">
        <v>1</v>
      </c>
      <c r="B4" s="22">
        <v>2</v>
      </c>
      <c r="C4" s="22">
        <v>3</v>
      </c>
      <c r="D4" s="139">
        <v>4</v>
      </c>
      <c r="E4" s="139">
        <v>5</v>
      </c>
    </row>
    <row r="5" spans="1:6" ht="16.5" customHeight="1">
      <c r="A5" s="183" t="s">
        <v>52</v>
      </c>
      <c r="B5" s="186" t="s">
        <v>230</v>
      </c>
      <c r="C5" s="144" t="s">
        <v>53</v>
      </c>
      <c r="D5" s="66">
        <f>D6+D7+D8</f>
        <v>52090</v>
      </c>
      <c r="E5" s="66">
        <f>E6+E7+E8</f>
        <v>50016</v>
      </c>
    </row>
    <row r="6" spans="1:6">
      <c r="A6" s="184"/>
      <c r="B6" s="187"/>
      <c r="C6" s="145" t="s">
        <v>54</v>
      </c>
      <c r="D6" s="67">
        <v>41608.400000000001</v>
      </c>
      <c r="E6" s="67">
        <f>E18+E24</f>
        <v>39537.1</v>
      </c>
    </row>
    <row r="7" spans="1:6" ht="15.75">
      <c r="A7" s="184"/>
      <c r="B7" s="187"/>
      <c r="C7" s="145" t="s">
        <v>55</v>
      </c>
      <c r="D7" s="146">
        <v>383.5</v>
      </c>
      <c r="E7" s="146">
        <f>E19+E25</f>
        <v>378</v>
      </c>
    </row>
    <row r="8" spans="1:6">
      <c r="A8" s="184"/>
      <c r="B8" s="187"/>
      <c r="C8" s="145" t="s">
        <v>56</v>
      </c>
      <c r="D8" s="68">
        <v>10098.1</v>
      </c>
      <c r="E8" s="68">
        <f>E20+E26</f>
        <v>10100.9</v>
      </c>
    </row>
    <row r="9" spans="1:6" ht="30">
      <c r="A9" s="184"/>
      <c r="B9" s="187"/>
      <c r="C9" s="145" t="s">
        <v>57</v>
      </c>
      <c r="D9" s="141"/>
      <c r="E9" s="141"/>
    </row>
    <row r="10" spans="1:6">
      <c r="A10" s="185"/>
      <c r="B10" s="187"/>
      <c r="C10" s="145" t="s">
        <v>58</v>
      </c>
      <c r="D10" s="141"/>
      <c r="E10" s="141"/>
    </row>
    <row r="11" spans="1:6" hidden="1">
      <c r="A11" s="187" t="s">
        <v>42</v>
      </c>
      <c r="B11" s="187"/>
      <c r="C11" s="145" t="s">
        <v>53</v>
      </c>
      <c r="D11" s="142"/>
      <c r="E11" s="142"/>
    </row>
    <row r="12" spans="1:6" hidden="1">
      <c r="A12" s="187"/>
      <c r="B12" s="187"/>
      <c r="C12" s="145" t="s">
        <v>59</v>
      </c>
      <c r="D12" s="142"/>
      <c r="E12" s="142"/>
    </row>
    <row r="13" spans="1:6" hidden="1">
      <c r="A13" s="187"/>
      <c r="B13" s="187"/>
      <c r="C13" s="145" t="s">
        <v>55</v>
      </c>
      <c r="D13" s="142"/>
      <c r="E13" s="142"/>
    </row>
    <row r="14" spans="1:6" hidden="1">
      <c r="A14" s="187"/>
      <c r="B14" s="187"/>
      <c r="C14" s="145" t="s">
        <v>56</v>
      </c>
      <c r="D14" s="142"/>
      <c r="E14" s="142"/>
    </row>
    <row r="15" spans="1:6" ht="30" hidden="1">
      <c r="A15" s="187"/>
      <c r="B15" s="187"/>
      <c r="C15" s="145" t="s">
        <v>57</v>
      </c>
      <c r="D15" s="142"/>
      <c r="E15" s="142"/>
    </row>
    <row r="16" spans="1:6" ht="17.25" hidden="1" customHeight="1">
      <c r="A16" s="187"/>
      <c r="B16" s="187"/>
      <c r="C16" s="145" t="s">
        <v>58</v>
      </c>
      <c r="D16" s="142"/>
      <c r="E16" s="142"/>
    </row>
    <row r="17" spans="1:5" ht="17.25" customHeight="1">
      <c r="A17" s="183" t="s">
        <v>52</v>
      </c>
      <c r="B17" s="186" t="s">
        <v>233</v>
      </c>
      <c r="C17" s="144" t="s">
        <v>53</v>
      </c>
      <c r="D17" s="147">
        <f>D18+D19+D20</f>
        <v>34880.199999999997</v>
      </c>
      <c r="E17" s="147">
        <f>SUM(E18:E20)</f>
        <v>32830</v>
      </c>
    </row>
    <row r="18" spans="1:5" ht="17.25" customHeight="1">
      <c r="A18" s="184"/>
      <c r="B18" s="187"/>
      <c r="C18" s="145" t="s">
        <v>54</v>
      </c>
      <c r="D18" s="148">
        <v>24540.6</v>
      </c>
      <c r="E18" s="148">
        <v>22498.6</v>
      </c>
    </row>
    <row r="19" spans="1:5" ht="17.25" customHeight="1">
      <c r="A19" s="184"/>
      <c r="B19" s="187"/>
      <c r="C19" s="145" t="s">
        <v>55</v>
      </c>
      <c r="D19" s="150">
        <v>383.5</v>
      </c>
      <c r="E19" s="150">
        <v>378</v>
      </c>
    </row>
    <row r="20" spans="1:5" ht="17.25" customHeight="1">
      <c r="A20" s="184"/>
      <c r="B20" s="187"/>
      <c r="C20" s="145" t="s">
        <v>56</v>
      </c>
      <c r="D20" s="151">
        <v>9956.1</v>
      </c>
      <c r="E20" s="151">
        <v>9953.4</v>
      </c>
    </row>
    <row r="21" spans="1:5" ht="17.25" customHeight="1">
      <c r="A21" s="184"/>
      <c r="B21" s="187"/>
      <c r="C21" s="145" t="s">
        <v>57</v>
      </c>
      <c r="D21" s="152"/>
      <c r="E21" s="152"/>
    </row>
    <row r="22" spans="1:5" ht="17.25" customHeight="1">
      <c r="A22" s="185"/>
      <c r="B22" s="187"/>
      <c r="C22" s="145" t="s">
        <v>58</v>
      </c>
      <c r="D22" s="152"/>
      <c r="E22" s="152"/>
    </row>
    <row r="23" spans="1:5" ht="17.25" customHeight="1">
      <c r="A23" s="183" t="s">
        <v>52</v>
      </c>
      <c r="B23" s="186" t="s">
        <v>234</v>
      </c>
      <c r="C23" s="144" t="s">
        <v>53</v>
      </c>
      <c r="D23" s="147">
        <f>D24+D25+D26</f>
        <v>17209.8</v>
      </c>
      <c r="E23" s="147">
        <f>E24+E25+E26</f>
        <v>17186</v>
      </c>
    </row>
    <row r="24" spans="1:5" ht="17.25" customHeight="1">
      <c r="A24" s="184"/>
      <c r="B24" s="187"/>
      <c r="C24" s="145" t="s">
        <v>54</v>
      </c>
      <c r="D24" s="148">
        <v>17062.3</v>
      </c>
      <c r="E24" s="148">
        <v>17038.5</v>
      </c>
    </row>
    <row r="25" spans="1:5" ht="17.25" customHeight="1">
      <c r="A25" s="184"/>
      <c r="B25" s="187"/>
      <c r="C25" s="145" t="s">
        <v>55</v>
      </c>
      <c r="D25" s="149">
        <v>0</v>
      </c>
      <c r="E25" s="149">
        <v>0</v>
      </c>
    </row>
    <row r="26" spans="1:5" ht="17.25" customHeight="1">
      <c r="A26" s="184"/>
      <c r="B26" s="187"/>
      <c r="C26" s="145" t="s">
        <v>56</v>
      </c>
      <c r="D26" s="151">
        <v>147.5</v>
      </c>
      <c r="E26" s="151">
        <v>147.5</v>
      </c>
    </row>
    <row r="27" spans="1:5" ht="17.25" customHeight="1">
      <c r="A27" s="184"/>
      <c r="B27" s="187"/>
      <c r="C27" s="145" t="s">
        <v>57</v>
      </c>
      <c r="D27" s="152"/>
      <c r="E27" s="152"/>
    </row>
    <row r="28" spans="1:5" ht="17.25" customHeight="1">
      <c r="A28" s="185"/>
      <c r="B28" s="187"/>
      <c r="C28" s="123" t="s">
        <v>58</v>
      </c>
      <c r="D28" s="122"/>
      <c r="E28" s="122"/>
    </row>
    <row r="29" spans="1:5" ht="17.25" customHeight="1">
      <c r="A29" s="61"/>
      <c r="B29" s="61"/>
      <c r="C29" s="61"/>
      <c r="D29" s="61"/>
      <c r="E29" s="61"/>
    </row>
    <row r="30" spans="1:5" ht="17.25" customHeight="1">
      <c r="A30" s="61"/>
      <c r="B30" s="61"/>
      <c r="C30" s="61"/>
      <c r="D30" s="61"/>
      <c r="E30" s="61"/>
    </row>
    <row r="31" spans="1:5" ht="17.25" customHeight="1">
      <c r="A31" s="61"/>
      <c r="B31" s="61"/>
      <c r="C31" s="61"/>
      <c r="D31" s="61"/>
      <c r="E31" s="61"/>
    </row>
    <row r="33" spans="1:5">
      <c r="A33" s="182" t="s">
        <v>60</v>
      </c>
      <c r="B33" s="182"/>
      <c r="C33" s="182"/>
      <c r="D33" s="182"/>
      <c r="E33" s="182"/>
    </row>
    <row r="34" spans="1:5">
      <c r="A34" s="182" t="s">
        <v>61</v>
      </c>
      <c r="B34" s="182"/>
      <c r="C34" s="182"/>
      <c r="D34" s="182"/>
      <c r="E34" s="182"/>
    </row>
  </sheetData>
  <mergeCells count="11">
    <mergeCell ref="A34:E34"/>
    <mergeCell ref="A1:E1"/>
    <mergeCell ref="A5:A10"/>
    <mergeCell ref="B5:B10"/>
    <mergeCell ref="A11:A16"/>
    <mergeCell ref="B11:B16"/>
    <mergeCell ref="A33:E33"/>
    <mergeCell ref="A17:A22"/>
    <mergeCell ref="B17:B22"/>
    <mergeCell ref="A23:A28"/>
    <mergeCell ref="B23:B2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19"/>
  <sheetViews>
    <sheetView view="pageBreakPreview" topLeftCell="A10" zoomScale="80" zoomScaleNormal="100" zoomScaleSheetLayoutView="80" workbookViewId="0">
      <selection activeCell="D18" sqref="D18"/>
    </sheetView>
  </sheetViews>
  <sheetFormatPr defaultRowHeight="15"/>
  <cols>
    <col min="1" max="1" width="5.85546875" style="4" customWidth="1"/>
    <col min="2" max="2" width="55.28515625" style="4" customWidth="1"/>
    <col min="3" max="3" width="8.140625" style="4" customWidth="1"/>
    <col min="4" max="4" width="15.85546875" style="4" customWidth="1"/>
    <col min="5" max="5" width="16.42578125" style="4" customWidth="1"/>
    <col min="6" max="6" width="71.28515625" style="4" customWidth="1"/>
    <col min="7" max="7" width="42.28515625" style="4" customWidth="1"/>
    <col min="8" max="16384" width="9.140625" style="4"/>
  </cols>
  <sheetData>
    <row r="1" spans="1:7" ht="28.5" customHeight="1">
      <c r="A1" s="165" t="s">
        <v>62</v>
      </c>
      <c r="B1" s="165"/>
      <c r="C1" s="165"/>
      <c r="D1" s="165"/>
      <c r="E1" s="165"/>
      <c r="F1" s="165"/>
      <c r="G1" s="65"/>
    </row>
    <row r="2" spans="1:7">
      <c r="F2" s="37" t="s">
        <v>63</v>
      </c>
      <c r="G2" s="37"/>
    </row>
    <row r="3" spans="1:7" ht="79.5" customHeight="1">
      <c r="A3" s="169" t="s">
        <v>19</v>
      </c>
      <c r="B3" s="169" t="s">
        <v>64</v>
      </c>
      <c r="C3" s="169" t="s">
        <v>72</v>
      </c>
      <c r="D3" s="169" t="s">
        <v>65</v>
      </c>
      <c r="E3" s="169"/>
      <c r="F3" s="169" t="s">
        <v>66</v>
      </c>
    </row>
    <row r="4" spans="1:7" ht="18" customHeight="1">
      <c r="A4" s="169"/>
      <c r="B4" s="169"/>
      <c r="C4" s="169"/>
      <c r="D4" s="169" t="s">
        <v>67</v>
      </c>
      <c r="E4" s="169"/>
      <c r="F4" s="169"/>
    </row>
    <row r="5" spans="1:7" ht="52.5" customHeight="1">
      <c r="A5" s="169"/>
      <c r="B5" s="169"/>
      <c r="C5" s="169"/>
      <c r="D5" s="22" t="s">
        <v>0</v>
      </c>
      <c r="E5" s="38" t="s">
        <v>128</v>
      </c>
      <c r="F5" s="169"/>
    </row>
    <row r="6" spans="1:7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ht="17.25" customHeight="1">
      <c r="A7" s="39"/>
      <c r="B7" s="172" t="s">
        <v>232</v>
      </c>
      <c r="C7" s="173"/>
      <c r="D7" s="173"/>
      <c r="E7" s="173"/>
      <c r="F7" s="174"/>
    </row>
    <row r="8" spans="1:7" ht="19.5" customHeight="1">
      <c r="A8" s="39"/>
      <c r="B8" s="34" t="s">
        <v>115</v>
      </c>
      <c r="C8" s="48"/>
      <c r="D8" s="48"/>
      <c r="E8" s="48"/>
      <c r="F8" s="48"/>
    </row>
    <row r="9" spans="1:7" ht="57.75" customHeight="1">
      <c r="A9" s="22">
        <v>1</v>
      </c>
      <c r="B9" s="39" t="s">
        <v>137</v>
      </c>
      <c r="C9" s="25" t="s">
        <v>117</v>
      </c>
      <c r="D9" s="22">
        <v>5</v>
      </c>
      <c r="E9" s="154" t="s">
        <v>243</v>
      </c>
      <c r="F9" s="188" t="s">
        <v>242</v>
      </c>
    </row>
    <row r="10" spans="1:7" ht="89.25" customHeight="1">
      <c r="A10" s="22">
        <v>2</v>
      </c>
      <c r="B10" s="39" t="s">
        <v>138</v>
      </c>
      <c r="C10" s="25" t="s">
        <v>117</v>
      </c>
      <c r="D10" s="22">
        <v>100</v>
      </c>
      <c r="E10" s="154" t="s">
        <v>243</v>
      </c>
      <c r="F10" s="189"/>
    </row>
    <row r="11" spans="1:7" ht="82.5" customHeight="1">
      <c r="A11" s="22">
        <v>3</v>
      </c>
      <c r="B11" s="100" t="s">
        <v>139</v>
      </c>
      <c r="C11" s="25" t="s">
        <v>140</v>
      </c>
      <c r="D11" s="22">
        <v>378</v>
      </c>
      <c r="E11" s="154" t="s">
        <v>243</v>
      </c>
      <c r="F11" s="189"/>
    </row>
    <row r="12" spans="1:7" ht="93" customHeight="1">
      <c r="A12" s="22">
        <v>4</v>
      </c>
      <c r="B12" s="100" t="s">
        <v>141</v>
      </c>
      <c r="C12" s="25" t="s">
        <v>125</v>
      </c>
      <c r="D12" s="140">
        <v>3200</v>
      </c>
      <c r="E12" s="154" t="s">
        <v>243</v>
      </c>
      <c r="F12" s="189"/>
    </row>
    <row r="13" spans="1:7" ht="31.5" customHeight="1">
      <c r="A13" s="22">
        <v>5</v>
      </c>
      <c r="B13" s="100" t="s">
        <v>142</v>
      </c>
      <c r="C13" s="25" t="s">
        <v>117</v>
      </c>
      <c r="D13" s="22">
        <v>100</v>
      </c>
      <c r="E13" s="154" t="s">
        <v>243</v>
      </c>
      <c r="F13" s="189"/>
    </row>
    <row r="14" spans="1:7" ht="75.75" customHeight="1">
      <c r="A14" s="22">
        <v>6</v>
      </c>
      <c r="B14" s="100" t="s">
        <v>143</v>
      </c>
      <c r="C14" s="25" t="s">
        <v>117</v>
      </c>
      <c r="D14" s="38">
        <v>100</v>
      </c>
      <c r="E14" s="154" t="s">
        <v>243</v>
      </c>
      <c r="F14" s="189"/>
    </row>
    <row r="15" spans="1:7" ht="52.5" customHeight="1">
      <c r="A15" s="22">
        <v>7</v>
      </c>
      <c r="B15" s="96" t="s">
        <v>144</v>
      </c>
      <c r="C15" s="25" t="s">
        <v>145</v>
      </c>
      <c r="D15" s="45">
        <v>15.2</v>
      </c>
      <c r="E15" s="154" t="s">
        <v>243</v>
      </c>
      <c r="F15" s="189"/>
    </row>
    <row r="16" spans="1:7" ht="76.5" customHeight="1">
      <c r="A16" s="22">
        <v>8</v>
      </c>
      <c r="B16" s="39" t="s">
        <v>146</v>
      </c>
      <c r="C16" s="25" t="s">
        <v>117</v>
      </c>
      <c r="D16" s="45">
        <v>5</v>
      </c>
      <c r="E16" s="154" t="s">
        <v>243</v>
      </c>
      <c r="F16" s="189"/>
    </row>
    <row r="17" spans="1:6" ht="81" customHeight="1">
      <c r="A17" s="22">
        <v>9</v>
      </c>
      <c r="B17" s="39" t="s">
        <v>152</v>
      </c>
      <c r="C17" s="25" t="s">
        <v>117</v>
      </c>
      <c r="D17" s="46">
        <v>60</v>
      </c>
      <c r="E17" s="154" t="s">
        <v>243</v>
      </c>
      <c r="F17" s="190"/>
    </row>
    <row r="18" spans="1:6" ht="18.75" customHeight="1">
      <c r="A18" s="22"/>
      <c r="B18" s="34" t="s">
        <v>116</v>
      </c>
      <c r="C18" s="22"/>
      <c r="D18" s="22"/>
      <c r="E18" s="22"/>
      <c r="F18" s="43"/>
    </row>
    <row r="19" spans="1:6" ht="60">
      <c r="A19" s="22">
        <v>10</v>
      </c>
      <c r="B19" s="39" t="s">
        <v>148</v>
      </c>
      <c r="C19" s="46" t="s">
        <v>117</v>
      </c>
      <c r="D19" s="38">
        <v>100</v>
      </c>
      <c r="E19" s="154" t="s">
        <v>243</v>
      </c>
      <c r="F19" s="155" t="s">
        <v>242</v>
      </c>
    </row>
  </sheetData>
  <mergeCells count="9">
    <mergeCell ref="F9:F17"/>
    <mergeCell ref="B7:F7"/>
    <mergeCell ref="A1:F1"/>
    <mergeCell ref="A3:A5"/>
    <mergeCell ref="B3:B5"/>
    <mergeCell ref="C3:C5"/>
    <mergeCell ref="D3:E3"/>
    <mergeCell ref="F3:F5"/>
    <mergeCell ref="D4:E4"/>
  </mergeCells>
  <pageMargins left="0.7" right="0.34" top="0.75" bottom="0.75" header="0.3" footer="0.3"/>
  <pageSetup paperSize="9" scale="53" orientation="portrait" r:id="rId1"/>
  <rowBreaks count="1" manualBreakCount="1">
    <brk id="1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18"/>
  <sheetViews>
    <sheetView view="pageBreakPreview" zoomScaleNormal="100" zoomScaleSheetLayoutView="100" workbookViewId="0">
      <selection activeCell="C36" sqref="C36"/>
    </sheetView>
  </sheetViews>
  <sheetFormatPr defaultRowHeight="15"/>
  <cols>
    <col min="1" max="1" width="5.5703125" style="4" customWidth="1"/>
    <col min="2" max="2" width="70.5703125" style="4" customWidth="1"/>
    <col min="3" max="3" width="29.28515625" style="4" customWidth="1"/>
    <col min="4" max="4" width="25.28515625" style="4" customWidth="1"/>
    <col min="5" max="16384" width="9.140625" style="4"/>
  </cols>
  <sheetData>
    <row r="1" spans="1:4" ht="29.25" customHeight="1">
      <c r="A1" s="191" t="s">
        <v>93</v>
      </c>
      <c r="B1" s="191"/>
      <c r="C1" s="191"/>
      <c r="D1" s="191"/>
    </row>
    <row r="2" spans="1:4" ht="36" customHeight="1">
      <c r="A2" s="22" t="s">
        <v>19</v>
      </c>
      <c r="B2" s="22" t="s">
        <v>95</v>
      </c>
      <c r="C2" s="22" t="s">
        <v>96</v>
      </c>
      <c r="D2" s="22" t="s">
        <v>94</v>
      </c>
    </row>
    <row r="3" spans="1:4">
      <c r="A3" s="22">
        <v>1</v>
      </c>
      <c r="B3" s="22">
        <v>2</v>
      </c>
      <c r="C3" s="22">
        <v>3</v>
      </c>
      <c r="D3" s="22">
        <v>4</v>
      </c>
    </row>
    <row r="4" spans="1:4" ht="76.5" hidden="1" customHeight="1">
      <c r="A4" s="69">
        <v>1</v>
      </c>
      <c r="B4" s="70" t="s">
        <v>126</v>
      </c>
      <c r="C4" s="71" t="s">
        <v>100</v>
      </c>
      <c r="D4" s="72" t="s">
        <v>101</v>
      </c>
    </row>
    <row r="5" spans="1:4" ht="81" hidden="1" customHeight="1">
      <c r="A5" s="69">
        <v>2</v>
      </c>
      <c r="B5" s="70" t="s">
        <v>126</v>
      </c>
      <c r="C5" s="71" t="s">
        <v>97</v>
      </c>
      <c r="D5" s="72" t="s">
        <v>102</v>
      </c>
    </row>
    <row r="6" spans="1:4" ht="75" hidden="1">
      <c r="A6" s="73">
        <v>3</v>
      </c>
      <c r="B6" s="70" t="s">
        <v>126</v>
      </c>
      <c r="C6" s="74" t="s">
        <v>100</v>
      </c>
      <c r="D6" s="75" t="s">
        <v>103</v>
      </c>
    </row>
    <row r="7" spans="1:4" ht="75" hidden="1">
      <c r="A7" s="69">
        <v>4</v>
      </c>
      <c r="B7" s="70" t="s">
        <v>126</v>
      </c>
      <c r="C7" s="74" t="s">
        <v>100</v>
      </c>
      <c r="D7" s="75" t="s">
        <v>108</v>
      </c>
    </row>
    <row r="8" spans="1:4" ht="75" hidden="1">
      <c r="A8" s="73">
        <v>5</v>
      </c>
      <c r="B8" s="70" t="s">
        <v>126</v>
      </c>
      <c r="C8" s="74" t="s">
        <v>100</v>
      </c>
      <c r="D8" s="75" t="s">
        <v>109</v>
      </c>
    </row>
    <row r="9" spans="1:4" ht="75" hidden="1">
      <c r="A9" s="69">
        <v>6</v>
      </c>
      <c r="B9" s="70" t="s">
        <v>126</v>
      </c>
      <c r="C9" s="74" t="s">
        <v>100</v>
      </c>
      <c r="D9" s="75" t="s">
        <v>110</v>
      </c>
    </row>
    <row r="10" spans="1:4" ht="75" hidden="1">
      <c r="A10" s="73">
        <v>7</v>
      </c>
      <c r="B10" s="70" t="s">
        <v>126</v>
      </c>
      <c r="C10" s="74" t="s">
        <v>100</v>
      </c>
      <c r="D10" s="75" t="s">
        <v>111</v>
      </c>
    </row>
    <row r="11" spans="1:4" ht="75" hidden="1">
      <c r="A11" s="69">
        <v>8</v>
      </c>
      <c r="B11" s="70" t="s">
        <v>126</v>
      </c>
      <c r="C11" s="74" t="s">
        <v>100</v>
      </c>
      <c r="D11" s="75" t="s">
        <v>107</v>
      </c>
    </row>
    <row r="12" spans="1:4" ht="75" hidden="1">
      <c r="A12" s="69">
        <v>9</v>
      </c>
      <c r="B12" s="70" t="s">
        <v>126</v>
      </c>
      <c r="C12" s="74" t="s">
        <v>100</v>
      </c>
      <c r="D12" s="75" t="s">
        <v>121</v>
      </c>
    </row>
    <row r="13" spans="1:4" ht="75" hidden="1">
      <c r="A13" s="69">
        <v>10</v>
      </c>
      <c r="B13" s="70" t="s">
        <v>126</v>
      </c>
      <c r="C13" s="74" t="s">
        <v>100</v>
      </c>
      <c r="D13" s="75" t="s">
        <v>120</v>
      </c>
    </row>
    <row r="14" spans="1:4" ht="75" hidden="1">
      <c r="A14" s="69">
        <v>11</v>
      </c>
      <c r="B14" s="70" t="s">
        <v>126</v>
      </c>
      <c r="C14" s="74" t="s">
        <v>100</v>
      </c>
      <c r="D14" s="75" t="s">
        <v>119</v>
      </c>
    </row>
    <row r="15" spans="1:4" ht="46.5" customHeight="1">
      <c r="A15" s="125">
        <v>1</v>
      </c>
      <c r="B15" s="127" t="s">
        <v>153</v>
      </c>
      <c r="C15" s="126" t="s">
        <v>100</v>
      </c>
      <c r="D15" s="128" t="s">
        <v>183</v>
      </c>
    </row>
    <row r="16" spans="1:4" ht="45">
      <c r="A16" s="76">
        <v>2</v>
      </c>
      <c r="B16" s="77" t="s">
        <v>153</v>
      </c>
      <c r="C16" s="126" t="s">
        <v>100</v>
      </c>
      <c r="D16" s="128" t="s">
        <v>184</v>
      </c>
    </row>
    <row r="17" spans="1:4" ht="45">
      <c r="A17" s="76">
        <v>3</v>
      </c>
      <c r="B17" s="77" t="s">
        <v>153</v>
      </c>
      <c r="C17" s="126" t="s">
        <v>100</v>
      </c>
      <c r="D17" s="128" t="s">
        <v>185</v>
      </c>
    </row>
    <row r="18" spans="1:4" ht="45">
      <c r="A18" s="153">
        <v>4</v>
      </c>
      <c r="B18" s="77" t="s">
        <v>153</v>
      </c>
      <c r="C18" s="126" t="s">
        <v>100</v>
      </c>
      <c r="D18" s="128" t="s">
        <v>235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O35"/>
  <sheetViews>
    <sheetView view="pageBreakPreview" topLeftCell="A13" zoomScale="90" zoomScaleNormal="100" zoomScaleSheetLayoutView="90" workbookViewId="0">
      <selection activeCell="A17" sqref="A17"/>
    </sheetView>
  </sheetViews>
  <sheetFormatPr defaultRowHeight="15"/>
  <cols>
    <col min="1" max="1" width="43" style="4" customWidth="1"/>
    <col min="2" max="2" width="13.28515625" style="4" customWidth="1"/>
    <col min="3" max="3" width="12.42578125" style="4" customWidth="1"/>
    <col min="4" max="5" width="13.42578125" style="4" bestFit="1" customWidth="1"/>
    <col min="6" max="6" width="12.7109375" style="4" customWidth="1"/>
    <col min="7" max="16384" width="9.140625" style="4"/>
  </cols>
  <sheetData>
    <row r="1" spans="1:15" ht="20.100000000000001" customHeight="1">
      <c r="A1" s="199" t="s">
        <v>8</v>
      </c>
      <c r="B1" s="199"/>
      <c r="C1" s="200" t="s">
        <v>230</v>
      </c>
      <c r="D1" s="201"/>
      <c r="E1" s="201"/>
      <c r="F1" s="201"/>
      <c r="G1" s="201"/>
      <c r="H1" s="202"/>
    </row>
    <row r="2" spans="1:15" ht="33" customHeight="1">
      <c r="A2" s="199"/>
      <c r="B2" s="199"/>
      <c r="C2" s="203"/>
      <c r="D2" s="204"/>
      <c r="E2" s="204"/>
      <c r="F2" s="204"/>
      <c r="G2" s="204"/>
      <c r="H2" s="205"/>
    </row>
    <row r="3" spans="1:15" ht="20.100000000000001" customHeight="1">
      <c r="A3" s="199" t="s">
        <v>9</v>
      </c>
      <c r="B3" s="199"/>
      <c r="C3" s="206">
        <v>2024</v>
      </c>
      <c r="D3" s="206"/>
      <c r="E3" s="206"/>
      <c r="F3" s="206"/>
      <c r="G3" s="206"/>
      <c r="H3" s="206"/>
    </row>
    <row r="4" spans="1:15" ht="20.100000000000001" customHeight="1">
      <c r="A4" s="83"/>
      <c r="B4" s="83"/>
      <c r="C4" s="84"/>
      <c r="D4" s="84"/>
      <c r="E4" s="84"/>
      <c r="F4" s="84"/>
      <c r="G4" s="84"/>
      <c r="H4" s="84"/>
    </row>
    <row r="5" spans="1:15">
      <c r="A5" s="85" t="s">
        <v>4</v>
      </c>
      <c r="B5" s="86"/>
      <c r="C5" s="86"/>
      <c r="D5" s="86"/>
      <c r="E5" s="86"/>
      <c r="F5" s="86"/>
      <c r="G5" s="86"/>
      <c r="H5" s="86"/>
    </row>
    <row r="6" spans="1:15">
      <c r="A6" s="85"/>
      <c r="B6" s="86"/>
      <c r="C6" s="86"/>
      <c r="D6" s="86"/>
      <c r="E6" s="86"/>
      <c r="F6" s="86"/>
      <c r="G6" s="86"/>
      <c r="H6" s="86"/>
    </row>
    <row r="7" spans="1:15">
      <c r="A7" s="86" t="s">
        <v>73</v>
      </c>
      <c r="B7" s="87">
        <v>10</v>
      </c>
      <c r="C7" s="86"/>
      <c r="D7" s="86"/>
      <c r="E7" s="86"/>
      <c r="F7" s="86"/>
      <c r="G7" s="86"/>
      <c r="H7" s="86"/>
    </row>
    <row r="8" spans="1:15">
      <c r="A8" s="86"/>
      <c r="B8" s="86"/>
      <c r="C8" s="86"/>
      <c r="D8" s="86"/>
      <c r="E8" s="86"/>
      <c r="F8" s="86"/>
      <c r="G8" s="86"/>
      <c r="H8" s="86"/>
    </row>
    <row r="9" spans="1:15" ht="30">
      <c r="A9" s="38" t="s">
        <v>71</v>
      </c>
      <c r="B9" s="38" t="s">
        <v>72</v>
      </c>
      <c r="C9" s="38" t="s">
        <v>13</v>
      </c>
      <c r="D9" s="38" t="s">
        <v>0</v>
      </c>
      <c r="E9" s="38" t="s">
        <v>1</v>
      </c>
      <c r="F9" s="38" t="s">
        <v>2</v>
      </c>
      <c r="G9" s="86"/>
      <c r="H9" s="86"/>
    </row>
    <row r="10" spans="1:15" ht="56.25" customHeight="1">
      <c r="A10" s="28" t="s">
        <v>137</v>
      </c>
      <c r="B10" s="29" t="s">
        <v>117</v>
      </c>
      <c r="C10" s="88">
        <v>2</v>
      </c>
      <c r="D10" s="101">
        <v>5</v>
      </c>
      <c r="E10" s="102">
        <v>10.3</v>
      </c>
      <c r="F10" s="31">
        <f>IF(C10=1,(E10/D10),(D10/E10))</f>
        <v>0.48543689320388345</v>
      </c>
      <c r="G10" s="86"/>
      <c r="H10" s="86"/>
      <c r="K10" s="78"/>
      <c r="L10" s="79"/>
      <c r="M10" s="80"/>
      <c r="N10" s="80"/>
      <c r="O10" s="12"/>
    </row>
    <row r="11" spans="1:15" ht="114" customHeight="1">
      <c r="A11" s="28" t="s">
        <v>138</v>
      </c>
      <c r="B11" s="29" t="s">
        <v>117</v>
      </c>
      <c r="C11" s="88">
        <v>1</v>
      </c>
      <c r="D11" s="101">
        <v>97.8</v>
      </c>
      <c r="E11" s="102">
        <v>98.7</v>
      </c>
      <c r="F11" s="31">
        <f t="shared" ref="F11:F19" si="0">IF(C11=1,(E11/D11),(D11/E11))</f>
        <v>1.0092024539877302</v>
      </c>
      <c r="G11" s="86"/>
      <c r="H11" s="86"/>
      <c r="K11" s="78"/>
      <c r="L11" s="79"/>
      <c r="M11" s="80"/>
      <c r="N11" s="80"/>
      <c r="O11" s="12"/>
    </row>
    <row r="12" spans="1:15" ht="66.75" customHeight="1">
      <c r="A12" s="47" t="s">
        <v>139</v>
      </c>
      <c r="B12" s="29" t="s">
        <v>140</v>
      </c>
      <c r="C12" s="88">
        <v>2</v>
      </c>
      <c r="D12" s="101">
        <v>378</v>
      </c>
      <c r="E12" s="44">
        <v>1102.33</v>
      </c>
      <c r="F12" s="31">
        <f>IF(C12=1,(E12/D12),(D12/E12))</f>
        <v>0.34291001787123643</v>
      </c>
      <c r="G12" s="86"/>
      <c r="H12" s="86"/>
      <c r="K12" s="78"/>
      <c r="L12" s="79"/>
      <c r="M12" s="80"/>
      <c r="N12" s="80"/>
      <c r="O12" s="12"/>
    </row>
    <row r="13" spans="1:15" ht="45">
      <c r="A13" s="47" t="s">
        <v>141</v>
      </c>
      <c r="B13" s="29" t="s">
        <v>125</v>
      </c>
      <c r="C13" s="88">
        <v>1</v>
      </c>
      <c r="D13" s="140">
        <v>3100</v>
      </c>
      <c r="E13" s="102">
        <v>706.3</v>
      </c>
      <c r="F13" s="31">
        <f t="shared" si="0"/>
        <v>0.22783870967741934</v>
      </c>
      <c r="G13" s="86"/>
      <c r="H13" s="86"/>
      <c r="K13" s="78"/>
      <c r="L13" s="79"/>
      <c r="M13" s="80"/>
      <c r="N13" s="80"/>
      <c r="O13" s="12"/>
    </row>
    <row r="14" spans="1:15" ht="40.5" customHeight="1">
      <c r="A14" s="47" t="s">
        <v>164</v>
      </c>
      <c r="B14" s="103" t="s">
        <v>117</v>
      </c>
      <c r="C14" s="88">
        <v>1</v>
      </c>
      <c r="D14" s="38">
        <v>100</v>
      </c>
      <c r="E14" s="38">
        <v>104</v>
      </c>
      <c r="F14" s="31">
        <f t="shared" si="0"/>
        <v>1.04</v>
      </c>
      <c r="G14" s="86"/>
      <c r="H14" s="86"/>
      <c r="K14" s="78"/>
      <c r="L14" s="79"/>
      <c r="M14" s="80"/>
      <c r="N14" s="80"/>
      <c r="O14" s="12"/>
    </row>
    <row r="15" spans="1:15" ht="39" customHeight="1">
      <c r="A15" s="47" t="s">
        <v>143</v>
      </c>
      <c r="B15" s="106" t="s">
        <v>117</v>
      </c>
      <c r="C15" s="88">
        <v>1</v>
      </c>
      <c r="D15" s="45">
        <v>100</v>
      </c>
      <c r="E15" s="45">
        <v>46.7</v>
      </c>
      <c r="F15" s="31">
        <f t="shared" si="0"/>
        <v>0.46700000000000003</v>
      </c>
      <c r="G15" s="86"/>
      <c r="H15" s="86"/>
      <c r="K15" s="78"/>
      <c r="L15" s="79"/>
      <c r="M15" s="80"/>
      <c r="N15" s="80"/>
      <c r="O15" s="12"/>
    </row>
    <row r="16" spans="1:15" ht="61.5" customHeight="1">
      <c r="A16" s="28" t="s">
        <v>165</v>
      </c>
      <c r="B16" s="29" t="s">
        <v>145</v>
      </c>
      <c r="C16" s="88">
        <v>1</v>
      </c>
      <c r="D16" s="106">
        <v>15.2</v>
      </c>
      <c r="E16" s="106">
        <v>18.86</v>
      </c>
      <c r="F16" s="31">
        <f t="shared" si="0"/>
        <v>1.2407894736842104</v>
      </c>
      <c r="G16" s="86"/>
      <c r="H16" s="86"/>
      <c r="K16" s="78"/>
      <c r="L16" s="79"/>
      <c r="M16" s="80"/>
      <c r="N16" s="80"/>
      <c r="O16" s="12"/>
    </row>
    <row r="17" spans="1:15" ht="62.25" customHeight="1">
      <c r="A17" s="28" t="s">
        <v>146</v>
      </c>
      <c r="B17" s="29" t="s">
        <v>117</v>
      </c>
      <c r="C17" s="88">
        <v>1</v>
      </c>
      <c r="D17" s="46">
        <v>5</v>
      </c>
      <c r="E17" s="45">
        <v>25</v>
      </c>
      <c r="F17" s="31">
        <f>IF(C17=1,(E17/D17),(D17/E17))</f>
        <v>5</v>
      </c>
      <c r="G17" s="86"/>
      <c r="H17" s="86"/>
      <c r="K17" s="78"/>
      <c r="L17" s="79"/>
      <c r="M17" s="80"/>
      <c r="N17" s="80"/>
      <c r="O17" s="12"/>
    </row>
    <row r="18" spans="1:15" ht="65.25" customHeight="1">
      <c r="A18" s="28" t="s">
        <v>147</v>
      </c>
      <c r="B18" s="29" t="s">
        <v>117</v>
      </c>
      <c r="C18" s="88">
        <v>1</v>
      </c>
      <c r="D18" s="46">
        <v>55</v>
      </c>
      <c r="E18" s="45">
        <v>25</v>
      </c>
      <c r="F18" s="31">
        <f>IF(C18=1,(E18/D18),(D18/E18))</f>
        <v>0.45454545454545453</v>
      </c>
      <c r="G18" s="86"/>
      <c r="H18" s="86"/>
      <c r="K18" s="78"/>
      <c r="L18" s="79"/>
      <c r="M18" s="80"/>
      <c r="N18" s="80"/>
      <c r="O18" s="12"/>
    </row>
    <row r="19" spans="1:15" ht="60.75" customHeight="1">
      <c r="A19" s="28" t="s">
        <v>148</v>
      </c>
      <c r="B19" s="29" t="s">
        <v>117</v>
      </c>
      <c r="C19" s="88">
        <v>1</v>
      </c>
      <c r="D19" s="35">
        <v>100</v>
      </c>
      <c r="E19" s="88">
        <v>100</v>
      </c>
      <c r="F19" s="31">
        <f t="shared" si="0"/>
        <v>1</v>
      </c>
      <c r="G19" s="86"/>
      <c r="H19" s="86"/>
      <c r="K19" s="78"/>
      <c r="L19" s="79"/>
      <c r="M19" s="80"/>
      <c r="N19" s="80"/>
      <c r="O19" s="12"/>
    </row>
    <row r="20" spans="1:15">
      <c r="K20" s="78"/>
      <c r="L20" s="79"/>
      <c r="M20" s="80"/>
      <c r="N20" s="80"/>
      <c r="O20" s="12"/>
    </row>
    <row r="21" spans="1:15">
      <c r="A21" s="16" t="s">
        <v>14</v>
      </c>
      <c r="B21" s="6">
        <v>1</v>
      </c>
    </row>
    <row r="22" spans="1:15">
      <c r="A22" s="16" t="s">
        <v>74</v>
      </c>
      <c r="B22" s="6">
        <v>2</v>
      </c>
    </row>
    <row r="24" spans="1:15">
      <c r="A24" s="13" t="s">
        <v>3</v>
      </c>
      <c r="B24" s="18">
        <f>1/B7*SUM(F10:F19)</f>
        <v>1.1267723002969936</v>
      </c>
      <c r="D24" s="1" t="s">
        <v>16</v>
      </c>
      <c r="E24" s="18">
        <f>('Оц.Эф 1 подпрограмма'!B24+'Оц.Эф 2 подпрограмма'!B16)/2</f>
        <v>1.070429055720552</v>
      </c>
    </row>
    <row r="25" spans="1:15" hidden="1">
      <c r="A25" s="13" t="s">
        <v>3</v>
      </c>
      <c r="B25" s="18">
        <f>1/B7*SUM(F10:F18)</f>
        <v>1.0267723002969935</v>
      </c>
      <c r="D25" s="1" t="s">
        <v>16</v>
      </c>
      <c r="E25" s="36">
        <f>B25</f>
        <v>1.0267723002969935</v>
      </c>
    </row>
    <row r="26" spans="1:15">
      <c r="A26" s="2" t="s">
        <v>15</v>
      </c>
      <c r="B26" s="2"/>
      <c r="C26" s="2"/>
      <c r="D26" s="2"/>
      <c r="E26" s="2"/>
      <c r="F26" s="2"/>
      <c r="G26" s="2"/>
      <c r="H26" s="2"/>
    </row>
    <row r="28" spans="1:15" ht="17.25">
      <c r="B28" s="46" t="s">
        <v>6</v>
      </c>
      <c r="C28" s="46" t="s">
        <v>7</v>
      </c>
      <c r="D28" s="46" t="s">
        <v>5</v>
      </c>
    </row>
    <row r="29" spans="1:15" ht="24" customHeight="1">
      <c r="B29" s="81">
        <v>52090</v>
      </c>
      <c r="C29" s="81">
        <v>50016</v>
      </c>
      <c r="D29" s="19">
        <f>B29/C29</f>
        <v>1.0414667306461933</v>
      </c>
    </row>
    <row r="30" spans="1:15" ht="15.75" thickBot="1"/>
    <row r="31" spans="1:15" ht="35.1" customHeight="1" thickBot="1">
      <c r="B31" s="194" t="s">
        <v>84</v>
      </c>
      <c r="C31" s="195"/>
      <c r="D31" s="195"/>
      <c r="E31" s="196"/>
      <c r="F31" s="197">
        <f>(B24+E24)/D29</f>
        <v>2.1097182380989357</v>
      </c>
      <c r="G31" s="198"/>
      <c r="H31" s="82"/>
    </row>
    <row r="33" spans="2:7">
      <c r="B33" s="192" t="s">
        <v>85</v>
      </c>
      <c r="C33" s="192"/>
      <c r="D33" s="192"/>
      <c r="E33" s="192"/>
      <c r="F33" s="193" t="s">
        <v>88</v>
      </c>
      <c r="G33" s="193"/>
    </row>
    <row r="34" spans="2:7">
      <c r="B34" s="192" t="s">
        <v>86</v>
      </c>
      <c r="C34" s="192"/>
      <c r="D34" s="192"/>
      <c r="E34" s="192"/>
      <c r="F34" s="193" t="s">
        <v>89</v>
      </c>
      <c r="G34" s="193"/>
    </row>
    <row r="35" spans="2:7">
      <c r="B35" s="192" t="s">
        <v>87</v>
      </c>
      <c r="C35" s="192"/>
      <c r="D35" s="192"/>
      <c r="E35" s="192"/>
      <c r="F35" s="193" t="s">
        <v>90</v>
      </c>
      <c r="G35" s="193"/>
    </row>
  </sheetData>
  <mergeCells count="12">
    <mergeCell ref="B31:E31"/>
    <mergeCell ref="F31:G31"/>
    <mergeCell ref="A1:B2"/>
    <mergeCell ref="C1:H2"/>
    <mergeCell ref="A3:B3"/>
    <mergeCell ref="C3:H3"/>
    <mergeCell ref="B33:E33"/>
    <mergeCell ref="B34:E34"/>
    <mergeCell ref="B35:E35"/>
    <mergeCell ref="F33:G33"/>
    <mergeCell ref="F34:G34"/>
    <mergeCell ref="F35:G35"/>
  </mergeCells>
  <pageMargins left="0.77" right="0.34" top="0.5" bottom="0.74803149606299213" header="0.31496062992125984" footer="0.31496062992125984"/>
  <pageSetup paperSize="9" scale="61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31"/>
  <sheetViews>
    <sheetView view="pageBreakPreview" topLeftCell="A6" zoomScale="90" zoomScaleNormal="100" zoomScaleSheetLayoutView="90" workbookViewId="0">
      <selection activeCell="F11" sqref="F11"/>
    </sheetView>
  </sheetViews>
  <sheetFormatPr defaultRowHeight="15"/>
  <cols>
    <col min="1" max="1" width="36.85546875" style="4" customWidth="1"/>
    <col min="2" max="2" width="13.28515625" style="4" customWidth="1"/>
    <col min="3" max="3" width="12.42578125" style="4" customWidth="1"/>
    <col min="4" max="4" width="21" style="4" customWidth="1"/>
    <col min="5" max="5" width="21.7109375" style="4" customWidth="1"/>
    <col min="6" max="6" width="12.28515625" style="4" customWidth="1"/>
    <col min="7" max="16384" width="9.140625" style="4"/>
  </cols>
  <sheetData>
    <row r="1" spans="1:15" ht="20.100000000000001" customHeight="1">
      <c r="A1" s="199" t="s">
        <v>8</v>
      </c>
      <c r="B1" s="199"/>
      <c r="C1" s="200" t="s">
        <v>237</v>
      </c>
      <c r="D1" s="201"/>
      <c r="E1" s="201"/>
      <c r="F1" s="201"/>
      <c r="G1" s="201"/>
      <c r="H1" s="202"/>
    </row>
    <row r="2" spans="1:15" ht="33" customHeight="1">
      <c r="A2" s="199"/>
      <c r="B2" s="199"/>
      <c r="C2" s="203"/>
      <c r="D2" s="204"/>
      <c r="E2" s="204"/>
      <c r="F2" s="204"/>
      <c r="G2" s="204"/>
      <c r="H2" s="205"/>
    </row>
    <row r="3" spans="1:15" ht="20.100000000000001" customHeight="1">
      <c r="A3" s="199" t="s">
        <v>9</v>
      </c>
      <c r="B3" s="199"/>
      <c r="C3" s="207">
        <v>2024</v>
      </c>
      <c r="D3" s="208"/>
      <c r="E3" s="208"/>
      <c r="F3" s="208"/>
      <c r="G3" s="208"/>
      <c r="H3" s="209"/>
    </row>
    <row r="4" spans="1:15" ht="20.100000000000001" customHeight="1">
      <c r="A4" s="199" t="s">
        <v>112</v>
      </c>
      <c r="B4" s="199"/>
      <c r="C4" s="215">
        <v>45717</v>
      </c>
      <c r="D4" s="206"/>
      <c r="E4" s="206"/>
      <c r="F4" s="206"/>
      <c r="G4" s="206"/>
      <c r="H4" s="206"/>
    </row>
    <row r="5" spans="1:15">
      <c r="A5" s="85" t="s">
        <v>4</v>
      </c>
      <c r="B5" s="86"/>
      <c r="C5" s="86"/>
      <c r="D5" s="86"/>
      <c r="E5" s="86"/>
      <c r="F5" s="86"/>
      <c r="G5" s="86"/>
      <c r="H5" s="86"/>
    </row>
    <row r="6" spans="1:15">
      <c r="A6" s="85"/>
      <c r="B6" s="86"/>
      <c r="C6" s="86"/>
      <c r="D6" s="86"/>
      <c r="E6" s="86"/>
      <c r="F6" s="86"/>
      <c r="G6" s="86"/>
      <c r="H6" s="86"/>
    </row>
    <row r="7" spans="1:15">
      <c r="A7" s="86" t="s">
        <v>73</v>
      </c>
      <c r="B7" s="87">
        <v>9</v>
      </c>
      <c r="C7" s="86"/>
      <c r="D7" s="86"/>
      <c r="E7" s="86"/>
      <c r="F7" s="86"/>
      <c r="G7" s="86"/>
      <c r="H7" s="86"/>
    </row>
    <row r="8" spans="1:15">
      <c r="A8" s="86"/>
      <c r="B8" s="86"/>
      <c r="C8" s="86"/>
      <c r="D8" s="86"/>
      <c r="E8" s="86"/>
      <c r="F8" s="86"/>
      <c r="G8" s="86"/>
      <c r="H8" s="86"/>
    </row>
    <row r="9" spans="1:15" ht="30">
      <c r="A9" s="38" t="s">
        <v>71</v>
      </c>
      <c r="B9" s="38" t="s">
        <v>72</v>
      </c>
      <c r="C9" s="38" t="s">
        <v>13</v>
      </c>
      <c r="D9" s="38" t="s">
        <v>0</v>
      </c>
      <c r="E9" s="38" t="s">
        <v>1</v>
      </c>
      <c r="F9" s="38" t="s">
        <v>2</v>
      </c>
      <c r="G9" s="86"/>
      <c r="H9" s="86"/>
    </row>
    <row r="10" spans="1:15">
      <c r="A10" s="89" t="s">
        <v>115</v>
      </c>
      <c r="B10" s="38"/>
      <c r="C10" s="38"/>
      <c r="D10" s="38"/>
      <c r="E10" s="38"/>
      <c r="F10" s="38"/>
      <c r="G10" s="86"/>
      <c r="H10" s="86"/>
    </row>
    <row r="11" spans="1:15" ht="71.25" customHeight="1">
      <c r="A11" s="28" t="s">
        <v>137</v>
      </c>
      <c r="B11" s="106" t="s">
        <v>117</v>
      </c>
      <c r="C11" s="88">
        <v>2</v>
      </c>
      <c r="D11" s="22">
        <v>5</v>
      </c>
      <c r="E11" s="38">
        <v>10.3</v>
      </c>
      <c r="F11" s="31">
        <f>IF(C11=1,(E11/D11),(D11/E11))</f>
        <v>0.48543689320388345</v>
      </c>
      <c r="G11" s="86"/>
      <c r="H11" s="86"/>
      <c r="K11" s="78"/>
      <c r="L11" s="79"/>
      <c r="M11" s="80"/>
      <c r="N11" s="80"/>
      <c r="O11" s="12"/>
    </row>
    <row r="12" spans="1:15" ht="133.5" customHeight="1">
      <c r="A12" s="28" t="s">
        <v>138</v>
      </c>
      <c r="B12" s="106" t="s">
        <v>117</v>
      </c>
      <c r="C12" s="88">
        <v>1</v>
      </c>
      <c r="D12" s="101">
        <v>97.8</v>
      </c>
      <c r="E12" s="38">
        <v>98.7</v>
      </c>
      <c r="F12" s="31">
        <f t="shared" ref="F12:F19" si="0">IF(C12=1,(E12/D12),(D12/E12))</f>
        <v>1.0092024539877302</v>
      </c>
      <c r="G12" s="86"/>
      <c r="H12" s="86"/>
      <c r="K12" s="78"/>
      <c r="L12" s="79"/>
      <c r="M12" s="80"/>
      <c r="N12" s="80"/>
      <c r="O12" s="12"/>
    </row>
    <row r="13" spans="1:15" ht="77.25" customHeight="1">
      <c r="A13" s="47" t="s">
        <v>139</v>
      </c>
      <c r="B13" s="29" t="s">
        <v>140</v>
      </c>
      <c r="C13" s="88">
        <v>2</v>
      </c>
      <c r="D13" s="113">
        <v>378</v>
      </c>
      <c r="E13" s="44">
        <v>1102.33</v>
      </c>
      <c r="F13" s="31">
        <f>IF(C13=1,(E13/D13),(D13/E13))</f>
        <v>0.34291001787123643</v>
      </c>
      <c r="G13" s="86"/>
      <c r="H13" s="86"/>
      <c r="K13" s="78"/>
      <c r="L13" s="79"/>
      <c r="M13" s="80"/>
      <c r="N13" s="80"/>
      <c r="O13" s="12"/>
    </row>
    <row r="14" spans="1:15" ht="63" customHeight="1">
      <c r="A14" s="47" t="s">
        <v>141</v>
      </c>
      <c r="B14" s="29" t="s">
        <v>125</v>
      </c>
      <c r="C14" s="88">
        <v>1</v>
      </c>
      <c r="D14" s="113">
        <v>3100</v>
      </c>
      <c r="E14" s="114">
        <v>706.3</v>
      </c>
      <c r="F14" s="31">
        <f t="shared" si="0"/>
        <v>0.22783870967741934</v>
      </c>
      <c r="G14" s="86"/>
      <c r="H14" s="86"/>
      <c r="K14" s="78"/>
      <c r="L14" s="79"/>
      <c r="M14" s="80"/>
      <c r="N14" s="80"/>
      <c r="O14" s="12"/>
    </row>
    <row r="15" spans="1:15" ht="33" customHeight="1">
      <c r="A15" s="47" t="s">
        <v>166</v>
      </c>
      <c r="B15" s="102" t="s">
        <v>117</v>
      </c>
      <c r="C15" s="88">
        <v>1</v>
      </c>
      <c r="D15" s="22">
        <v>100</v>
      </c>
      <c r="E15" s="38">
        <v>104</v>
      </c>
      <c r="F15" s="31">
        <f t="shared" si="0"/>
        <v>1.04</v>
      </c>
      <c r="G15" s="86"/>
      <c r="H15" s="86"/>
      <c r="K15" s="78"/>
      <c r="L15" s="79"/>
      <c r="M15" s="80"/>
      <c r="N15" s="80"/>
      <c r="O15" s="12"/>
    </row>
    <row r="16" spans="1:15" ht="40.5" customHeight="1">
      <c r="A16" s="47" t="s">
        <v>167</v>
      </c>
      <c r="B16" s="45" t="s">
        <v>76</v>
      </c>
      <c r="C16" s="88">
        <v>1</v>
      </c>
      <c r="D16" s="117">
        <v>100</v>
      </c>
      <c r="E16" s="117">
        <v>46.7</v>
      </c>
      <c r="F16" s="31">
        <f t="shared" si="0"/>
        <v>0.46700000000000003</v>
      </c>
      <c r="G16" s="86"/>
      <c r="H16" s="86"/>
      <c r="K16" s="78"/>
      <c r="L16" s="79"/>
      <c r="M16" s="80"/>
      <c r="N16" s="80"/>
      <c r="O16" s="12"/>
    </row>
    <row r="17" spans="1:15" ht="74.25" customHeight="1">
      <c r="A17" s="47" t="s">
        <v>165</v>
      </c>
      <c r="B17" s="106" t="s">
        <v>145</v>
      </c>
      <c r="C17" s="88">
        <v>1</v>
      </c>
      <c r="D17" s="117">
        <v>15.2</v>
      </c>
      <c r="E17" s="117">
        <v>18.86</v>
      </c>
      <c r="F17" s="31">
        <f t="shared" si="0"/>
        <v>1.2407894736842104</v>
      </c>
      <c r="G17" s="86"/>
      <c r="H17" s="86"/>
      <c r="K17" s="78"/>
      <c r="L17" s="79"/>
      <c r="M17" s="80"/>
      <c r="N17" s="80"/>
      <c r="O17" s="12"/>
    </row>
    <row r="18" spans="1:15" ht="81.75" customHeight="1">
      <c r="A18" s="28" t="s">
        <v>238</v>
      </c>
      <c r="B18" s="106" t="s">
        <v>117</v>
      </c>
      <c r="C18" s="88">
        <v>1</v>
      </c>
      <c r="D18" s="45">
        <v>5</v>
      </c>
      <c r="E18" s="45">
        <v>25</v>
      </c>
      <c r="F18" s="31">
        <f>IF(C18=1,(E18/D18),(D18/E18))</f>
        <v>5</v>
      </c>
      <c r="G18" s="86"/>
      <c r="H18" s="86"/>
      <c r="K18" s="78"/>
      <c r="L18" s="79"/>
      <c r="M18" s="80"/>
      <c r="N18" s="80"/>
      <c r="O18" s="12"/>
    </row>
    <row r="19" spans="1:15" ht="94.5" customHeight="1">
      <c r="A19" s="28" t="s">
        <v>239</v>
      </c>
      <c r="B19" s="106" t="s">
        <v>117</v>
      </c>
      <c r="C19" s="88">
        <v>1</v>
      </c>
      <c r="D19" s="115">
        <v>55</v>
      </c>
      <c r="E19" s="117">
        <v>25</v>
      </c>
      <c r="F19" s="31">
        <f t="shared" si="0"/>
        <v>0.45454545454545453</v>
      </c>
      <c r="G19" s="86"/>
      <c r="H19" s="86"/>
      <c r="K19" s="78"/>
      <c r="L19" s="79"/>
      <c r="M19" s="80"/>
      <c r="N19" s="80"/>
      <c r="O19" s="12"/>
    </row>
    <row r="20" spans="1:15">
      <c r="A20" s="86"/>
      <c r="B20" s="86"/>
      <c r="C20" s="86"/>
      <c r="D20" s="86"/>
      <c r="E20" s="86"/>
      <c r="F20" s="86"/>
      <c r="G20" s="86"/>
      <c r="H20" s="86"/>
      <c r="K20" s="78"/>
      <c r="L20" s="79"/>
      <c r="M20" s="80"/>
      <c r="N20" s="80"/>
      <c r="O20" s="12"/>
    </row>
    <row r="21" spans="1:15">
      <c r="A21" s="90" t="s">
        <v>14</v>
      </c>
      <c r="B21" s="91">
        <v>1</v>
      </c>
      <c r="C21" s="86"/>
      <c r="D21" s="86"/>
      <c r="E21" s="86"/>
      <c r="F21" s="86"/>
      <c r="G21" s="86"/>
      <c r="H21" s="86"/>
    </row>
    <row r="22" spans="1:15">
      <c r="A22" s="90" t="s">
        <v>74</v>
      </c>
      <c r="B22" s="91">
        <v>2</v>
      </c>
      <c r="C22" s="86"/>
      <c r="D22" s="86"/>
      <c r="E22" s="86"/>
      <c r="F22" s="86"/>
      <c r="G22" s="86"/>
      <c r="H22" s="86"/>
    </row>
    <row r="23" spans="1:15">
      <c r="A23" s="86"/>
      <c r="B23" s="86"/>
      <c r="C23" s="86"/>
      <c r="D23" s="86"/>
      <c r="E23" s="86"/>
      <c r="F23" s="86"/>
      <c r="G23" s="86"/>
      <c r="H23" s="86"/>
    </row>
    <row r="24" spans="1:15">
      <c r="A24" s="92" t="s">
        <v>3</v>
      </c>
      <c r="B24" s="93">
        <f>1/B7*SUM(F11:F19)</f>
        <v>1.1408581114411038</v>
      </c>
      <c r="C24" s="86"/>
      <c r="D24" s="86"/>
      <c r="E24" s="86"/>
      <c r="F24" s="86"/>
      <c r="G24" s="86"/>
      <c r="H24" s="86"/>
    </row>
    <row r="25" spans="1:15" ht="15" customHeight="1">
      <c r="A25" s="86"/>
      <c r="B25" s="86"/>
      <c r="C25" s="86"/>
      <c r="D25" s="86"/>
      <c r="E25" s="86"/>
      <c r="F25" s="86"/>
      <c r="G25" s="86"/>
      <c r="H25" s="86"/>
    </row>
    <row r="26" spans="1:15">
      <c r="A26" s="32" t="s">
        <v>113</v>
      </c>
      <c r="B26" s="32"/>
      <c r="C26" s="32"/>
      <c r="D26" s="32"/>
      <c r="E26" s="32"/>
      <c r="F26" s="32"/>
      <c r="G26" s="32"/>
      <c r="H26" s="32"/>
    </row>
    <row r="27" spans="1:15">
      <c r="A27" s="86"/>
      <c r="B27" s="86"/>
      <c r="C27" s="86"/>
      <c r="D27" s="86"/>
      <c r="E27" s="86"/>
      <c r="F27" s="86"/>
      <c r="G27" s="86"/>
      <c r="H27" s="86"/>
    </row>
    <row r="28" spans="1:15" ht="17.25">
      <c r="A28" s="86"/>
      <c r="B28" s="87" t="s">
        <v>6</v>
      </c>
      <c r="C28" s="87" t="s">
        <v>7</v>
      </c>
      <c r="D28" s="87" t="s">
        <v>5</v>
      </c>
      <c r="E28" s="86"/>
      <c r="F28" s="86"/>
      <c r="G28" s="86"/>
      <c r="H28" s="86"/>
    </row>
    <row r="29" spans="1:15">
      <c r="A29" s="86"/>
      <c r="B29" s="95">
        <v>34880.199999999997</v>
      </c>
      <c r="C29" s="95">
        <v>32830</v>
      </c>
      <c r="D29" s="94">
        <f>B29/C29</f>
        <v>1.0624489795918366</v>
      </c>
      <c r="E29" s="86"/>
      <c r="F29" s="86"/>
      <c r="G29" s="86"/>
      <c r="H29" s="86"/>
    </row>
    <row r="30" spans="1:15" ht="15.75" thickBot="1">
      <c r="A30" s="86"/>
      <c r="B30" s="86"/>
      <c r="C30" s="86"/>
      <c r="D30" s="86"/>
      <c r="E30" s="86"/>
      <c r="F30" s="86"/>
      <c r="G30" s="86"/>
      <c r="H30" s="86"/>
    </row>
    <row r="31" spans="1:15" ht="35.1" customHeight="1" thickBot="1">
      <c r="A31" s="86"/>
      <c r="B31" s="210" t="s">
        <v>114</v>
      </c>
      <c r="C31" s="211"/>
      <c r="D31" s="211"/>
      <c r="E31" s="212"/>
      <c r="F31" s="213">
        <f>B24/D29</f>
        <v>1.073800373811258</v>
      </c>
      <c r="G31" s="214"/>
      <c r="H31" s="86"/>
    </row>
  </sheetData>
  <mergeCells count="8">
    <mergeCell ref="A1:B2"/>
    <mergeCell ref="C1:H2"/>
    <mergeCell ref="A3:B3"/>
    <mergeCell ref="C3:H3"/>
    <mergeCell ref="B31:E31"/>
    <mergeCell ref="F31:G31"/>
    <mergeCell ref="A4:B4"/>
    <mergeCell ref="C4:H4"/>
  </mergeCells>
  <pageMargins left="0.7" right="0.7" top="0.75" bottom="0.75" header="0.3" footer="0.3"/>
  <pageSetup paperSize="9" scale="64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3"/>
  <sheetViews>
    <sheetView zoomScaleNormal="100" workbookViewId="0">
      <selection activeCell="F11" sqref="F11"/>
    </sheetView>
  </sheetViews>
  <sheetFormatPr defaultRowHeight="15"/>
  <cols>
    <col min="1" max="1" width="29" customWidth="1"/>
    <col min="2" max="2" width="13.28515625" customWidth="1"/>
    <col min="3" max="3" width="12.42578125" customWidth="1"/>
  </cols>
  <sheetData>
    <row r="1" spans="1:15" ht="20.100000000000001" customHeight="1">
      <c r="A1" s="216" t="s">
        <v>8</v>
      </c>
      <c r="B1" s="216"/>
      <c r="C1" s="217" t="s">
        <v>234</v>
      </c>
      <c r="D1" s="218"/>
      <c r="E1" s="218"/>
      <c r="F1" s="218"/>
      <c r="G1" s="218"/>
      <c r="H1" s="219"/>
    </row>
    <row r="2" spans="1:15" ht="69" customHeight="1">
      <c r="A2" s="216"/>
      <c r="B2" s="216"/>
      <c r="C2" s="220"/>
      <c r="D2" s="221"/>
      <c r="E2" s="221"/>
      <c r="F2" s="221"/>
      <c r="G2" s="221"/>
      <c r="H2" s="222"/>
    </row>
    <row r="3" spans="1:15" ht="20.100000000000001" customHeight="1">
      <c r="A3" s="216" t="s">
        <v>9</v>
      </c>
      <c r="B3" s="216"/>
      <c r="C3" s="223">
        <v>2024</v>
      </c>
      <c r="D3" s="224"/>
      <c r="E3" s="224"/>
      <c r="F3" s="224"/>
      <c r="G3" s="224"/>
      <c r="H3" s="225"/>
    </row>
    <row r="4" spans="1:15" ht="20.100000000000001" customHeight="1">
      <c r="A4" s="216" t="s">
        <v>112</v>
      </c>
      <c r="B4" s="216"/>
      <c r="C4" s="231">
        <v>45717</v>
      </c>
      <c r="D4" s="232"/>
      <c r="E4" s="232"/>
      <c r="F4" s="232"/>
      <c r="G4" s="232"/>
      <c r="H4" s="232"/>
    </row>
    <row r="5" spans="1:15">
      <c r="A5" s="2" t="s">
        <v>4</v>
      </c>
      <c r="B5" s="3"/>
      <c r="C5" s="3"/>
      <c r="D5" s="3"/>
      <c r="E5" s="3"/>
      <c r="F5" s="3"/>
      <c r="G5" s="3"/>
      <c r="H5" s="3"/>
    </row>
    <row r="6" spans="1:15">
      <c r="A6" s="1"/>
    </row>
    <row r="7" spans="1:15">
      <c r="A7" t="s">
        <v>73</v>
      </c>
      <c r="B7" s="27">
        <v>1</v>
      </c>
    </row>
    <row r="9" spans="1:15" ht="30">
      <c r="A9" s="25" t="s">
        <v>71</v>
      </c>
      <c r="B9" s="25" t="s">
        <v>72</v>
      </c>
      <c r="C9" s="25" t="s">
        <v>13</v>
      </c>
      <c r="D9" s="25" t="s">
        <v>0</v>
      </c>
      <c r="E9" s="25" t="s">
        <v>1</v>
      </c>
      <c r="F9" s="25" t="s">
        <v>2</v>
      </c>
    </row>
    <row r="10" spans="1:15" ht="16.5" customHeight="1">
      <c r="A10" s="34" t="s">
        <v>116</v>
      </c>
      <c r="B10" s="29"/>
      <c r="C10" s="30"/>
      <c r="D10" s="30"/>
      <c r="E10" s="30"/>
      <c r="F10" s="31"/>
      <c r="K10" s="9"/>
      <c r="L10" s="10"/>
      <c r="M10" s="11"/>
      <c r="N10" s="11"/>
      <c r="O10" s="12"/>
    </row>
    <row r="11" spans="1:15" ht="102.75" customHeight="1">
      <c r="A11" s="28" t="s">
        <v>236</v>
      </c>
      <c r="B11" s="29" t="s">
        <v>117</v>
      </c>
      <c r="C11" s="30">
        <v>1</v>
      </c>
      <c r="D11" s="30">
        <v>100</v>
      </c>
      <c r="E11" s="35">
        <v>100</v>
      </c>
      <c r="F11" s="31">
        <f t="shared" ref="F11" si="0">IF(C11=1,(E11/D11),(D11/E11))</f>
        <v>1</v>
      </c>
      <c r="K11" s="9"/>
      <c r="L11" s="10"/>
      <c r="M11" s="11"/>
      <c r="N11" s="11"/>
      <c r="O11" s="12"/>
    </row>
    <row r="12" spans="1:15">
      <c r="K12" s="9"/>
      <c r="L12" s="10"/>
      <c r="M12" s="11"/>
      <c r="N12" s="11"/>
      <c r="O12" s="12"/>
    </row>
    <row r="13" spans="1:15">
      <c r="A13" s="5" t="s">
        <v>14</v>
      </c>
      <c r="B13" s="14">
        <v>1</v>
      </c>
    </row>
    <row r="14" spans="1:15">
      <c r="A14" s="5" t="s">
        <v>74</v>
      </c>
      <c r="B14" s="14">
        <v>2</v>
      </c>
    </row>
    <row r="16" spans="1:15">
      <c r="A16" s="13" t="s">
        <v>3</v>
      </c>
      <c r="B16" s="18">
        <f>1/B7*F11</f>
        <v>1</v>
      </c>
    </row>
    <row r="17" spans="1:8" ht="15" customHeight="1"/>
    <row r="18" spans="1:8">
      <c r="A18" s="32" t="s">
        <v>113</v>
      </c>
      <c r="B18" s="32"/>
      <c r="C18" s="32"/>
      <c r="D18" s="32"/>
      <c r="E18" s="32"/>
      <c r="F18" s="32"/>
      <c r="G18" s="32"/>
      <c r="H18" s="32"/>
    </row>
    <row r="20" spans="1:8" ht="17.25">
      <c r="B20" s="27" t="s">
        <v>6</v>
      </c>
      <c r="C20" s="27" t="s">
        <v>7</v>
      </c>
      <c r="D20" s="27" t="s">
        <v>5</v>
      </c>
    </row>
    <row r="21" spans="1:8">
      <c r="B21" s="24">
        <v>17209.8</v>
      </c>
      <c r="C21" s="24">
        <v>17186</v>
      </c>
      <c r="D21" s="33">
        <f>B21/C21</f>
        <v>1.0013848481322005</v>
      </c>
    </row>
    <row r="22" spans="1:8" ht="15.75" thickBot="1"/>
    <row r="23" spans="1:8" ht="35.1" customHeight="1" thickBot="1">
      <c r="B23" s="226" t="s">
        <v>114</v>
      </c>
      <c r="C23" s="227"/>
      <c r="D23" s="227"/>
      <c r="E23" s="228"/>
      <c r="F23" s="229">
        <f>B16/D21</f>
        <v>0.9986170670199539</v>
      </c>
      <c r="G23" s="230"/>
    </row>
  </sheetData>
  <mergeCells count="8">
    <mergeCell ref="A1:B2"/>
    <mergeCell ref="C1:H2"/>
    <mergeCell ref="A3:B3"/>
    <mergeCell ref="C3:H3"/>
    <mergeCell ref="B23:E23"/>
    <mergeCell ref="F23:G23"/>
    <mergeCell ref="A4:B4"/>
    <mergeCell ref="C4:H4"/>
  </mergeCells>
  <pageMargins left="0.7" right="0.7" top="0.75" bottom="0.75" header="0.3" footer="0.3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Оц.Эф 1 подпрограмма</vt:lpstr>
      <vt:lpstr>Оц.Эф 2 подпрограмма</vt:lpstr>
      <vt:lpstr>'Изменения МП'!Область_печати</vt:lpstr>
      <vt:lpstr>'Оц.Эф 1 подпрограмма'!Область_печати</vt:lpstr>
      <vt:lpstr>Оц.Эфф.МП!Область_печати</vt:lpstr>
      <vt:lpstr>Табл.11!Область_печати</vt:lpstr>
      <vt:lpstr>Табл.12!Область_печати</vt:lpstr>
      <vt:lpstr>Табл.13!Область_печати</vt:lpstr>
      <vt:lpstr>'Оц.Эф 1 подпрограмма'!ПДЦ_пр.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sheu</cp:lastModifiedBy>
  <cp:lastPrinted>2025-03-19T06:42:40Z</cp:lastPrinted>
  <dcterms:created xsi:type="dcterms:W3CDTF">2013-07-25T11:10:50Z</dcterms:created>
  <dcterms:modified xsi:type="dcterms:W3CDTF">2025-03-19T06:47:35Z</dcterms:modified>
</cp:coreProperties>
</file>