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0" windowWidth="15180" windowHeight="7455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5" r:id="rId5"/>
    <sheet name="Табл.16" sheetId="9" r:id="rId6"/>
    <sheet name="Изменения МП" sheetId="13" r:id="rId7"/>
    <sheet name="Оц.Эфф.МП" sheetId="12" r:id="rId8"/>
    <sheet name="Лист1" sheetId="14" state="hidden" r:id="rId9"/>
    <sheet name="Лист2" sheetId="15" state="hidden" r:id="rId10"/>
    <sheet name="Лист3" sheetId="16" state="hidden" r:id="rId11"/>
    <sheet name="пояснительная записка" sheetId="20" r:id="rId12"/>
  </sheets>
  <definedNames>
    <definedName name="_xlnm.Print_Titles" localSheetId="6">'Изменения МП'!$2:$3</definedName>
    <definedName name="_xlnm.Print_Titles" localSheetId="1">Табл.11!$3:$6</definedName>
    <definedName name="_xlnm.Print_Titles" localSheetId="2">Табл.12!$3:$5</definedName>
    <definedName name="_xlnm.Print_Titles" localSheetId="4">Табл.14!$3:$3</definedName>
    <definedName name="_xlnm.Print_Titles" localSheetId="5">Табл.16!$3:$6</definedName>
    <definedName name="_xlnm.Print_Area" localSheetId="1">Табл.11!$A$1:$G$19</definedName>
    <definedName name="_xlnm.Print_Area" localSheetId="5">Табл.16!$A$1:$F$19</definedName>
  </definedNames>
  <calcPr calcId="125725"/>
</workbook>
</file>

<file path=xl/calcChain.xml><?xml version="1.0" encoding="utf-8"?>
<calcChain xmlns="http://schemas.openxmlformats.org/spreadsheetml/2006/main">
  <c r="D34" i="5"/>
  <c r="E10" i="12" l="1"/>
  <c r="E11"/>
  <c r="E12"/>
  <c r="E13"/>
  <c r="E14"/>
  <c r="E15"/>
  <c r="E16"/>
  <c r="E17"/>
  <c r="E18"/>
  <c r="E19"/>
  <c r="E20"/>
  <c r="E21"/>
  <c r="D13"/>
  <c r="D14"/>
  <c r="D15"/>
  <c r="D16"/>
  <c r="D17"/>
  <c r="D18"/>
  <c r="D19"/>
  <c r="D20"/>
  <c r="D21"/>
  <c r="D11"/>
  <c r="D12"/>
  <c r="D10"/>
  <c r="D5" i="20"/>
  <c r="D6"/>
  <c r="D7"/>
  <c r="D8"/>
  <c r="C6"/>
  <c r="C7"/>
  <c r="C8"/>
  <c r="C5"/>
  <c r="E34" i="5" l="1"/>
  <c r="E27"/>
  <c r="D27"/>
  <c r="D10" l="1"/>
  <c r="E10"/>
  <c r="D9" i="20" l="1"/>
  <c r="C9"/>
  <c r="E6"/>
  <c r="E7"/>
  <c r="E8"/>
  <c r="E5"/>
  <c r="F20" i="12"/>
  <c r="F17"/>
  <c r="F16"/>
  <c r="F14"/>
  <c r="F13"/>
  <c r="F12"/>
  <c r="F11"/>
  <c r="E9" i="20" l="1"/>
  <c r="E33" i="5"/>
  <c r="D6"/>
  <c r="E26"/>
  <c r="E12"/>
  <c r="D12"/>
  <c r="E19"/>
  <c r="D19"/>
  <c r="D26"/>
  <c r="D33"/>
  <c r="E11"/>
  <c r="D11"/>
  <c r="E9"/>
  <c r="D9"/>
  <c r="E8"/>
  <c r="D8"/>
  <c r="E7"/>
  <c r="D7"/>
  <c r="E7" i="6"/>
  <c r="F7"/>
  <c r="E8"/>
  <c r="F8"/>
  <c r="D7"/>
  <c r="D8"/>
  <c r="E6" i="5" l="1"/>
  <c r="D6" i="6"/>
  <c r="E6"/>
  <c r="F6"/>
  <c r="D5" i="5" l="1"/>
  <c r="E5"/>
  <c r="C31" i="12" l="1"/>
  <c r="B31"/>
  <c r="D31" l="1"/>
  <c r="B26"/>
  <c r="E26" s="1"/>
  <c r="F33" l="1"/>
</calcChain>
</file>

<file path=xl/sharedStrings.xml><?xml version="1.0" encoding="utf-8"?>
<sst xmlns="http://schemas.openxmlformats.org/spreadsheetml/2006/main" count="347" uniqueCount="192">
  <si>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</si>
  <si>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</si>
  <si>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</si>
  <si>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</si>
  <si>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</si>
  <si>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</si>
  <si>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</si>
  <si>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ф</t>
    </r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</si>
  <si>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</si>
  <si>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</si>
  <si>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</si>
  <si>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</si>
  <si>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</si>
  <si>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Желаемая тенденция*</t>
  </si>
  <si>
    <t>* увеличение</t>
  </si>
  <si>
    <t>Оценка степени соответствия уровня затрат 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</si>
  <si>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</si>
  <si>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</si>
  <si>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</si>
  <si>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</si>
  <si>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</si>
  <si>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Ед. измерения</t>
  </si>
  <si>
    <t>Годы</t>
  </si>
  <si>
    <t xml:space="preserve">год, предшествующий отчетному &lt;4&gt; 
</t>
  </si>
  <si>
    <t>отчетный год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</si>
  <si>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</si>
  <si>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</si>
  <si>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</si>
  <si>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</si>
  <si>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</si>
  <si>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</si>
  <si>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</si>
  <si>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</si>
  <si>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</si>
  <si>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</si>
  <si>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</si>
  <si>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</si>
  <si>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</si>
  <si>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</si>
  <si>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</si>
  <si>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</si>
  <si>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</si>
  <si>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</si>
  <si>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Муниципальная программа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</si>
  <si>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</si>
  <si>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</si>
  <si>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Таблица 14</t>
  </si>
  <si>
    <t>Статус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</si>
  <si>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</si>
  <si>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Источники ресурсного обеспечения   </t>
  </si>
  <si>
    <t>Оценка расходов &lt;8&gt;</t>
  </si>
  <si>
    <t>Фактические расходы &lt;9&gt;</t>
  </si>
  <si>
    <t xml:space="preserve">Муниципальная программа   </t>
  </si>
  <si>
    <t xml:space="preserve">всего                        </t>
  </si>
  <si>
    <t xml:space="preserve">бюджет района                          </t>
  </si>
  <si>
    <t>федеральный бюджет</t>
  </si>
  <si>
    <t xml:space="preserve">областной бюджет                                 </t>
  </si>
  <si>
    <t xml:space="preserve">бюджеты сельских поселений  </t>
  </si>
  <si>
    <t xml:space="preserve">внебюджетные источники                 </t>
  </si>
  <si>
    <t xml:space="preserve">бюджет района                         </t>
  </si>
  <si>
    <t>&lt;8&gt; В соответствии с муниципальной программой.</t>
  </si>
  <si>
    <t>&lt;9&gt; Кассовые расходы по соответствующим источникам.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</si>
  <si>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</si>
  <si>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</si>
  <si>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</si>
  <si>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</si>
  <si>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</si>
  <si>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текущий год  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</si>
  <si>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</si>
  <si>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</si>
  <si>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</si>
  <si>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</si>
  <si>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</si>
  <si>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</si>
  <si>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</si>
  <si>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Всего                    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</si>
  <si>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</si>
  <si>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</si>
  <si>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</si>
  <si>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>Структурное подразделение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</si>
  <si>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</si>
  <si>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</si>
  <si>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</si>
  <si>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</si>
  <si>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</si>
  <si>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</si>
  <si>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</si>
  <si>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>e-mail</t>
  </si>
  <si>
    <t>Нет</t>
  </si>
  <si>
    <t xml:space="preserve">Обоснование отклонений значений показателя (индикатора) на конец отчетного года (при наличии) </t>
  </si>
  <si>
    <t>Реквизиты  нормативно-правового акта</t>
  </si>
  <si>
    <t>Перечень изменений</t>
  </si>
  <si>
    <t>Обоснование изменений</t>
  </si>
  <si>
    <t>Значение индикатора оценивается положительно</t>
  </si>
  <si>
    <t xml:space="preserve">Сведения об изменениях внесенных в муниципальную программу </t>
  </si>
  <si>
    <t>%</t>
  </si>
  <si>
    <t>Январь</t>
  </si>
  <si>
    <t>Декабрь</t>
  </si>
  <si>
    <t xml:space="preserve">Основное мероприятие 1
</t>
  </si>
  <si>
    <t xml:space="preserve">Основное мероприятие 2
</t>
  </si>
  <si>
    <t xml:space="preserve">Финансовое управление администрации 
Череповецкого муниципального района
</t>
  </si>
  <si>
    <t>8(202)24-96-81</t>
  </si>
  <si>
    <t>дифференциация поселений района по уровню бюджетной обеспеченности после их выравнивания</t>
  </si>
  <si>
    <t>создание условий для устойчивого исполнения местных бюджетов в результате обеспечения минимально гарантированного уровня бюджетной обеспеченности поселений района</t>
  </si>
  <si>
    <t>достижение баланса между доходными источниками и расходными потребностями поселений района</t>
  </si>
  <si>
    <t>Выравнивание бюджетной обеспеченности муниципальных образований района</t>
  </si>
  <si>
    <t>Поддержка мер по обеспечению сбалансированности бюджетов муниципальных образований района</t>
  </si>
  <si>
    <t>Основное мероприятие 1</t>
  </si>
  <si>
    <t>Основное мероприятие 2</t>
  </si>
  <si>
    <t>Основное мероприятие 3</t>
  </si>
  <si>
    <t xml:space="preserve">ожидаемое значение на конец года           
</t>
  </si>
  <si>
    <t>Значение индикатора оценивается положительно, просроченная кредиторская задолженность отсутствует</t>
  </si>
  <si>
    <t>finupr23@cherra.ru</t>
  </si>
  <si>
    <t xml:space="preserve">Значение индикатора оценивается положительно.      </t>
  </si>
  <si>
    <t>Анашкина Н.Н. - начальник Финансового управления администрации района</t>
  </si>
  <si>
    <t xml:space="preserve">отношение  дефицита бюджета района к объему налоговых и неналоговых доходов бюджета района (без учета объёма безвозмездных поступлений и (или) поступлений налоговых доходов по дополнительным нормативам отчислений и изменения остатков средств на счетах по учету средств бюджетов)
</t>
  </si>
  <si>
    <t>доля  расходов бюджета района, формируемых в рамках муниципальных программ, в общем объеме расходов бюджета района</t>
  </si>
  <si>
    <t>отношение фактических поступлений налоговых и неналоговых доходов района к утвержденным плановым назначениям по налоговым и неналоговым доходам района</t>
  </si>
  <si>
    <t>отношение расходов бюджета района (без учета расходов, осуществляемых за счет межбюджетных трансфертов из других бюджетов бюджетной системы РФ) к утвержденным лимитам бюджетных обязательств по расходам</t>
  </si>
  <si>
    <t>просроченная кредиторская задолженность консолидированного бюджета района в общем объеме расходов бюджета района</t>
  </si>
  <si>
    <t>объем налоговых и неналоговых доходов консолидированного бюджета района (без учета поступлений налоговых доходов по единым и (или) дополнительным, дифференцированным нормативам отчислений)</t>
  </si>
  <si>
    <t>объем фактических поступлений налоговых доходов в бюджеты всех уровней (по налогу на доходы физических лиц, налогам на совокупный доход, местным налогам и государственной пошлине) на душу населения</t>
  </si>
  <si>
    <t>млн. руб.</t>
  </si>
  <si>
    <t>тыс. руб.</t>
  </si>
  <si>
    <t>объем задолженности по налогам и отчислениям во внебюджетные фонды по учреждениям, финансируемым из бюджета района и сельских поселений, на 1 января года, следующего за отчетным</t>
  </si>
  <si>
    <t>рубли.коп.</t>
  </si>
  <si>
    <t>Отношение объема просроченной кредиторской задолженности консолидированного бюджета муниципального района (бюджета городского округа)  по заработной плате и начислениям на выплаты по оплате труда работников муниципальных учреждений к общему объему расходов консолидированного бюджета муниципального района (бюджета городского округа)</t>
  </si>
  <si>
    <t>уровень актуализации информации о бюджете района на очередной финансовый год и плановый период, размещаемой  на официальном сайте района  в информационно-телекоммуникационной сети «Интернет»</t>
  </si>
  <si>
    <t>уровень муниципального долга района на конец текущего финансового года</t>
  </si>
  <si>
    <r>
      <rPr>
        <b/>
        <sz val="11"/>
        <color theme="1"/>
        <rFont val="Calibri"/>
        <family val="2"/>
        <charset val="204"/>
        <scheme val="minor"/>
      </rPr>
      <t xml:space="preserve">Основное мероприятие 1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Выравнивание бюджетной обеспеченности муниципальных образований района</t>
    </r>
  </si>
  <si>
    <r>
      <t xml:space="preserve">Основное мероприятие 2                               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</t>
    </r>
    <r>
      <rPr>
        <sz val="11"/>
        <color theme="1"/>
        <rFont val="Calibri"/>
        <family val="2"/>
        <charset val="204"/>
        <scheme val="minor"/>
      </rPr>
      <t>Поддержка мер по обеспечению сбалансированности бюджетов муниципальных образований района</t>
    </r>
  </si>
  <si>
    <t>создание условий для эффективной реализации муниципальной программы Финансовым  управлением</t>
  </si>
  <si>
    <r>
      <t xml:space="preserve">Основное мероприятие 4                               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</t>
    </r>
    <r>
      <rPr>
        <sz val="11"/>
        <color theme="1"/>
        <rFont val="Calibri"/>
        <family val="2"/>
        <charset val="204"/>
        <scheme val="minor"/>
      </rPr>
      <t>Обеспечение эффективной деятельности МУ «Централизованная бухгалтерия» в сфере бухгалтерского учета органов местного самоуправления и учреждений Череповецкого муниципального района</t>
    </r>
  </si>
  <si>
    <r>
      <t xml:space="preserve">Основное мероприятие 3                               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О</t>
    </r>
    <r>
      <rPr>
        <sz val="11"/>
        <color theme="1"/>
        <rFont val="Calibri"/>
        <family val="2"/>
        <charset val="204"/>
        <scheme val="minor"/>
      </rPr>
      <t>беспечение деятельности Финансового управления как ответственного исполнителя муниципальной программы</t>
    </r>
  </si>
  <si>
    <t>создание условий для обеспечения качественного ведения бухгалтерского (бюджетного) учета учреждений района и сельских поселений</t>
  </si>
  <si>
    <t>Отсутствие просроченной кредиторской задолженности консолидированного бюджета, отсутствие муниципального долга, отсутствие нарушений в ведении бухгалтерского учета</t>
  </si>
  <si>
    <t>МУ "Централизованная бухгалтерия"</t>
  </si>
  <si>
    <r>
      <rPr>
        <sz val="11"/>
        <color theme="1"/>
        <rFont val="Calibri"/>
        <family val="2"/>
        <charset val="204"/>
        <scheme val="minor"/>
      </rPr>
      <t xml:space="preserve">Основное мероприятие 3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</t>
    </r>
  </si>
  <si>
    <t xml:space="preserve">  Обеспечение деятельности Финансового управления как ответственного исполнителя муниципальной программы</t>
  </si>
  <si>
    <r>
      <rPr>
        <sz val="11"/>
        <color theme="1"/>
        <rFont val="Calibri"/>
        <family val="2"/>
        <charset val="204"/>
        <scheme val="minor"/>
      </rPr>
      <t xml:space="preserve">Основное мероприятие 4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</t>
    </r>
  </si>
  <si>
    <t>Обеспечение эффективной деятельности МУ «Централизованная бухгалтерия» в сфере бухгалтерского учета органов местного самоуправления и учреждений Череповецкого муниципального района</t>
  </si>
  <si>
    <t>Основное мероприятие 4</t>
  </si>
  <si>
    <t>Обеспечение деятельности Финансового управления как ответственного исполнителя муниципальной программы</t>
  </si>
  <si>
    <t>Внести изменения в муниципальную программу «Управление муниципальными финансами Череповецкого муниципального района на 2020-2025 годы», утвержденную постановлением администрации района от 14.10.2019 № 1535, изложив ее в новой редакции согласно приложению к настоящему постановлению</t>
  </si>
  <si>
    <t>Наименование основного мероприятия</t>
  </si>
  <si>
    <t>% исполнения</t>
  </si>
  <si>
    <t>Примечание</t>
  </si>
  <si>
    <t>ИТОГО по муниципальной программе</t>
  </si>
  <si>
    <t>Дотации на выравнивание бюджетной обеспеченности перечислены бюджетам сельских поселений в полном объеме, обязательства выполнены</t>
  </si>
  <si>
    <t>Дотации на поддержку мер по обеспечению сбалансированности  перечислены бюджетам сельских поселений в полном объеме, обязательства выполнены</t>
  </si>
  <si>
    <t>Расходные обязательства исполнены, экономия лимитов сложиласть по заработной плате в связи с наличием вакансий и больничных листов</t>
  </si>
  <si>
    <t>сводная бюджетная роспись на отчетную дату  (тыс. руб.)</t>
  </si>
  <si>
    <t>кассовое исполнение (тыс. руб.)</t>
  </si>
  <si>
    <t>Отчет об использовании бюджетных ассигнований бюджета района, средств федерального и областного  бюджетов, бюджетов сельских поселений,  средств физических и юридических лиц (пожертвования) и средств из внебюджетных источников на реализацию муниципальной программы (тыс. руб.)</t>
  </si>
  <si>
    <t>средства физических и юридических лиц (пожертвования)</t>
  </si>
  <si>
    <t>Финансовое управление администрации района</t>
  </si>
  <si>
    <t xml:space="preserve"> МУ "Централизованная бухгалтерия"</t>
  </si>
  <si>
    <t xml:space="preserve">муниципальная программа признана эффективной, все принятые обязательства выполнены </t>
  </si>
  <si>
    <t>Управление муниципальными финансами Череповецкого муниципального района на 2020-2026 годы</t>
  </si>
  <si>
    <t>Муниципальная программа "Управление муниципальными финансами Череповецкого муниципального района на 2020-2026 годы"</t>
  </si>
  <si>
    <t xml:space="preserve">Сведения о степени выполнения основных мероприятий  муниципальной программы "Управление муниципальными финансами Череповецкого муниципального района на 2020-2026 годы"
</t>
  </si>
  <si>
    <t xml:space="preserve"> Муниципальная программа "Управление муниципальными финансами Череповецкого муниципального района на 2020-2026 годы"       </t>
  </si>
  <si>
    <t>«Управление муниципальными финансами Череповецкого муниципального района на 2020-2026 годы»</t>
  </si>
  <si>
    <t>Пояснительная записка к отчету о реализации муниципальной программы "Управление муниципальными финансами Череповецкого муниципального района на 2020-2026 годы"</t>
  </si>
  <si>
    <t xml:space="preserve">Расходные обязательства исполнены </t>
  </si>
  <si>
    <t>г.Череповец 2025</t>
  </si>
  <si>
    <t xml:space="preserve">Значение индикатора оценивается положительно, бюджет района исполнен с профицитом 82 345,5 тыс.руб. </t>
  </si>
  <si>
    <t xml:space="preserve">Обеспечена сбалансированность бюджетов сельских поселений по итогам за 2024 год. Дотации на поддержку мер по обеспечению сбалансированности определены в соответствии с Порядком распределения дотаций, утвержденным решением Муниципального Собрания района от 12.11.2013 № 16 "О межбюджетных трансфертах в Череповецком муниципальном районе", и обеспечивают минимальные расходные потребности поселений на 100% согласно рассчитанной оценке расходных потребностей исходя из принятой методики. </t>
  </si>
  <si>
    <t>-</t>
  </si>
  <si>
    <t>с 1 января 2025 года муниципальная программа утратила силу</t>
  </si>
  <si>
    <t>2024 год</t>
  </si>
  <si>
    <t>Постановление администрации района от 02.02.2024 №47</t>
  </si>
  <si>
    <t>Постановление администрации района от 09.04.2024 №159</t>
  </si>
  <si>
    <t>Постановление администрации района от 05.07.2024 №296</t>
  </si>
  <si>
    <t>Постановление администрации района от 11.09.2024 №407</t>
  </si>
  <si>
    <t>Постановление администрации района от 18.09.2024 №422</t>
  </si>
  <si>
    <t>Постановление администрации района от 04.10.2024 №466</t>
  </si>
  <si>
    <t>Постановление администрации района от 11.11.2024 №544</t>
  </si>
  <si>
    <t>Постановление администрации района от 23.12.2024 №662</t>
  </si>
  <si>
    <t xml:space="preserve">В соответствии с решением Муниципального Собрания района от 03.04.2024 № 539 увеличены бюджетные ассигнования: 1. на дотации на поддержку мер по обеспечению сбалансированности бюджетам сельских поселений в соответствии с п.5.5 Порядка распределения дотаций на поддержку мер по обеспечению сбалансированности бюджетов поселений, утвержденного решением Муниципального Собрания района от 12.11.2013 №16 (с изменениями); 2. на обеспечение деятельности МУ "Централизованная бухгалтерия" (заработная плата с начислениями в связи с дифференцированным повышением заработной платы и в связи с увеличением МРОТ с 01.01.2024)                                                                                            </t>
  </si>
  <si>
    <t>1. Приведение программы в соответствие с решением о бюджете на 2024 год и плановый период 2025 и 2026 годов (решение Муниципального Собрания района от 14.12.2023 № 516); 2. В соответствии с решением Муниципального Собрания района от 25.01.2024 №529 увеличены ассигнования по Финансовому управлению (увеличение ЛБО по ФОТ в связи с увеличением норматива формирования расходов на оплату труда в ОМС) и дотации на поддержку мер по обеспечению сбалансированности бюджетам Климовского и Малечкинского сельских поселений в соответствии с п.5.5 Порядка распределения дотаций на поддержку мер по обеспечению сбалансированности бюджетов поселений, утвержденного решением Муниципального Собрания района от 12.11.2013 №16 (с изменениями)</t>
  </si>
  <si>
    <t xml:space="preserve"> В соответствии с решением Муниципального Собрания района от 27.06.2024 №557 увеличены бюджетные ассигнования: 1. на дотации на поддержку мер по обеспечению сбалансированности бюджетам сельских поселений в соответствии с п.5.5 Порядка распределения дотаций на поддержку мер по обеспечению сбалансированности бюджетов поселений, утвержденного решением Муниципального Собрания района от 12.11.2013 №16 (с изменениями); 2. на обеспечение деятельности МУ "Централизованная бухгалтерия" (заработная плата с начислениями в связи с дифференцированным повышением заработной платы и в связи с увеличением МРОТ с 01.01.2024)</t>
  </si>
  <si>
    <t xml:space="preserve"> В соответствии с решением Муниципального Собрания района от 29.08.2024 №571 увеличены бюджетные ассигнования на дотации на поддержку мер по обеспечению сбалансированности бюджетам сельских поселений в соответствии с п.5.5 Порядка распределения дотаций на поддержку мер по обеспечению сбалансированности бюджетов поселений, утвержденного решением Муниципального Собрания района от 12.11.2013 №16 (с изменениями)</t>
  </si>
  <si>
    <t xml:space="preserve"> В соответствии с постановлением администрации района от 11.09.2024 № 406 "О внесении изменений в сводную бюджетную роспись Череповецкого муниципального района и об увеличении лимитов бюджетных обязательств", в связи с поступлением уведомления Департамента финансов области увеличены лимиты бюджетных обязательств Финансовому управлению по ФОТ за счет иных межбюджетных трансфертов на поощрение за качественное управление муниципальными финансами</t>
  </si>
  <si>
    <t xml:space="preserve"> В соответствии с решением Муниципального Собрания района от 25.09.2024 №574 увеличены бюджетные ассигнования на дотации на поддержку мер по обеспечению сбалансированности бюджету сельского поселения Мяксинское на реализацию мероприятий в рамках Депутатской программы (ремонт здания в д.Музга, ремонт и длагоустройство памятника в с.Мякса)</t>
  </si>
  <si>
    <t xml:space="preserve"> В соответствии с решением Муниципального Собрания района от 01.11.2024 №577 увеличены бюджетные ассигнования на дотации на поддержку мер по обеспечению сбалансированности бюджетам сельских поселений Воскресенское, Климовское, Малечкинское, Мяксинское в соответствии с п.5.5 Порядка распределения дотаций на поддержку мер по обеспечению сбалансированности бюджетов поселений, утвержденного решением Муниципального Собрания района от 12.11.2013 №16 (с изменениями)</t>
  </si>
  <si>
    <t xml:space="preserve"> В соответствии с решением Муниципального Собрания района от 13.12.2024 №613: 1) увеличены бюджетные ассигнования на дотации на поддержку мер по обеспечению сбалансированности бюджетам сельских поселений Климовское, Мяксинское, Судское в соответствии с п.5.5 Порядка распределения дотаций на поддержку мер по обеспечению сбалансированности бюджетов поселений, утвержденного решением Муниципального Собрания района от 12.11.2013 №16 (с изменениями); 2) уменьшены бюджетные ассигнования Финансовому управлению по ФОТ в связи с экономией (перераспределение на администрацию района)</t>
  </si>
  <si>
    <t>Обеспечено выравнивание бюджетной обеспеченности сельских поселений района, дифференциация сельских поселений по уровню бюджетной обеспеченности после их выравнивания в 2024 году составила 14,3% при запланированном уровне 45%.</t>
  </si>
  <si>
    <t>дата составления: 20.02.2025</t>
  </si>
  <si>
    <t>Низкий процент исполнения бюджета района по расходам связан, в основном, со следующими факторами: 1). Не использованы ЛБО на разработку ПСД на реконструкцию дороги «Подъезд к д.Костяевка» (1 899,2 тыс. руб.), «Подъезд к д.Борисово» (7 000,0 тыс. руб.);  2) Не использованы ЛБО по разработке ПСД на реконструкцию системы водоснабжения д.Климовское (2 715,8 тыс. руб.), не пройдена экспертиза, работы планируются к завершению в 2025 году и п.Тоншалово (3 045,0 тыс. руб.),расторжение контракта в связи с неисполнением условий контракта подрядчиком; 3) Не использованы ЛБО по берегоукреплению Рыбинского водохранилища в районе д.Вичелово (4 927,7 тыс. руб.). Нарушение условий контракта подрядчиком, ведется претензионная работа</t>
  </si>
  <si>
    <t>Внести  изменения в муниципальную программу «Управление муниципальными финансами Череповецкого муниципального района на 2020-2026 годы», утвержденную постановлением администрации района от 14.10.2019 № 1535, изложив ее в новой редакции согласно приложению к настоящему постановлению</t>
  </si>
  <si>
    <t>Внести изменения в муниципальную программу «Управление муниципальными финансами Череповецкого муниципального района на 2020-2026 годы», утвержденную постановлением администрации района от 14.10.2019 № 1535, изложив ее в новой редакции согласно приложению к настоящему постановлению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</si>
</sst>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Border="1"/>
    <xf numFmtId="4" fontId="0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/>
    <xf numFmtId="4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1" applyAlignment="1" applyProtection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5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upr23@cherra.ru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2"/>
  <sheetViews>
    <sheetView tabSelected="1" view="pageBreakPreview" topLeftCell="A10" zoomScale="90" zoomScaleSheetLayoutView="90" workbookViewId="0">
      <selection activeCell="G23" sqref="G23:I23"/>
    </sheetView>
  </sheetViews>
  <sheetFormatPr defaultColWidth="9.140625" defaultRowHeight="15.75"/>
  <cols>
    <col min="1" max="1" width="10.5703125" style="17" customWidth="1"/>
    <col min="2" max="3" width="9.140625" style="17"/>
    <col min="4" max="4" width="9.85546875" style="17" customWidth="1"/>
    <col min="5" max="5" width="10.7109375" style="17" customWidth="1"/>
    <col min="6" max="6" width="9.85546875" style="17" customWidth="1"/>
    <col min="7" max="8" width="9.140625" style="17"/>
    <col min="9" max="9" width="10.5703125" style="17" customWidth="1"/>
    <col min="10" max="16384" width="9.140625" style="17"/>
  </cols>
  <sheetData>
    <row r="1" spans="1:9">
      <c r="A1" s="107" t="s">
        <v>76</v>
      </c>
      <c r="B1" s="107"/>
      <c r="C1" s="107"/>
      <c r="D1" s="107"/>
      <c r="E1" s="107"/>
      <c r="F1" s="107"/>
      <c r="G1" s="107"/>
      <c r="H1" s="107"/>
      <c r="I1" s="107"/>
    </row>
    <row r="8" spans="1:9">
      <c r="A8" s="107" t="s">
        <v>77</v>
      </c>
      <c r="B8" s="107"/>
      <c r="C8" s="107"/>
      <c r="D8" s="107"/>
      <c r="E8" s="107"/>
      <c r="F8" s="107"/>
      <c r="G8" s="107"/>
      <c r="H8" s="107"/>
      <c r="I8" s="107"/>
    </row>
    <row r="9" spans="1:9">
      <c r="A9" s="26"/>
      <c r="B9" s="26"/>
      <c r="C9" s="26"/>
      <c r="D9" s="26"/>
      <c r="E9" s="26"/>
      <c r="F9" s="26"/>
      <c r="G9" s="26"/>
      <c r="H9" s="26"/>
      <c r="I9" s="26"/>
    </row>
    <row r="10" spans="1:9" ht="75.75" customHeight="1">
      <c r="A10" s="108" t="s">
        <v>158</v>
      </c>
      <c r="B10" s="108"/>
      <c r="C10" s="108"/>
      <c r="D10" s="108"/>
      <c r="E10" s="108"/>
      <c r="F10" s="108"/>
      <c r="G10" s="108"/>
      <c r="H10" s="108"/>
      <c r="I10" s="108"/>
    </row>
    <row r="11" spans="1:9" ht="1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45.75" customHeight="1">
      <c r="A12" s="18"/>
      <c r="B12" s="18"/>
      <c r="D12" s="29" t="s">
        <v>69</v>
      </c>
      <c r="E12" s="29">
        <v>2024</v>
      </c>
      <c r="F12" s="29" t="s">
        <v>70</v>
      </c>
    </row>
    <row r="14" spans="1:9" ht="15" customHeight="1">
      <c r="D14" s="17" t="s">
        <v>188</v>
      </c>
    </row>
    <row r="15" spans="1:9" ht="15" customHeight="1"/>
    <row r="16" spans="1:9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.75" customHeight="1"/>
    <row r="22" spans="1:9" ht="62.25" customHeight="1">
      <c r="D22" s="109" t="s">
        <v>78</v>
      </c>
      <c r="E22" s="109"/>
      <c r="F22" s="109"/>
      <c r="G22" s="110" t="s">
        <v>100</v>
      </c>
      <c r="H22" s="110"/>
      <c r="I22" s="110"/>
    </row>
    <row r="23" spans="1:9" ht="69.75" customHeight="1">
      <c r="D23" s="109" t="s">
        <v>79</v>
      </c>
      <c r="E23" s="109"/>
      <c r="F23" s="109"/>
      <c r="G23" s="110" t="s">
        <v>100</v>
      </c>
      <c r="H23" s="110"/>
      <c r="I23" s="110"/>
    </row>
    <row r="24" spans="1:9" ht="57" customHeight="1">
      <c r="D24" s="111" t="s">
        <v>11</v>
      </c>
      <c r="E24" s="111"/>
      <c r="F24" s="111"/>
      <c r="G24" s="112" t="s">
        <v>114</v>
      </c>
      <c r="H24" s="112"/>
      <c r="I24" s="112"/>
    </row>
    <row r="25" spans="1:9">
      <c r="D25" s="111" t="s">
        <v>68</v>
      </c>
      <c r="E25" s="111"/>
      <c r="F25" s="111"/>
      <c r="G25" s="107" t="s">
        <v>101</v>
      </c>
      <c r="H25" s="107"/>
      <c r="I25" s="107"/>
    </row>
    <row r="26" spans="1:9">
      <c r="D26" s="35"/>
      <c r="E26" s="35"/>
      <c r="F26" s="35" t="s">
        <v>87</v>
      </c>
      <c r="G26" s="113" t="s">
        <v>112</v>
      </c>
      <c r="H26" s="107"/>
      <c r="I26" s="107"/>
    </row>
    <row r="27" spans="1:9" ht="32.1" customHeight="1">
      <c r="D27" s="111" t="s">
        <v>12</v>
      </c>
      <c r="E27" s="111"/>
      <c r="F27" s="111"/>
      <c r="G27" s="106"/>
      <c r="H27" s="106"/>
      <c r="I27" s="106"/>
    </row>
    <row r="30" spans="1:9" ht="15" customHeight="1"/>
    <row r="32" spans="1:9">
      <c r="A32" s="107" t="s">
        <v>165</v>
      </c>
      <c r="B32" s="107"/>
      <c r="C32" s="107"/>
      <c r="D32" s="107"/>
      <c r="E32" s="107"/>
      <c r="F32" s="107"/>
      <c r="G32" s="107"/>
      <c r="H32" s="107"/>
      <c r="I32" s="107"/>
    </row>
  </sheetData>
  <mergeCells count="15">
    <mergeCell ref="G27:I27"/>
    <mergeCell ref="A32:I32"/>
    <mergeCell ref="A1:I1"/>
    <mergeCell ref="A8:I8"/>
    <mergeCell ref="A10:I10"/>
    <mergeCell ref="D22:F22"/>
    <mergeCell ref="G22:I22"/>
    <mergeCell ref="D23:F23"/>
    <mergeCell ref="G23:I23"/>
    <mergeCell ref="D24:F24"/>
    <mergeCell ref="G24:I24"/>
    <mergeCell ref="D25:F25"/>
    <mergeCell ref="G25:I25"/>
    <mergeCell ref="D27:F27"/>
    <mergeCell ref="G26:I26"/>
  </mergeCells>
  <hyperlinks>
    <hyperlink ref="G26" r:id="rId1"/>
  </hyperlinks>
  <pageMargins left="0.7" right="0.7" top="0.75" bottom="0.75" header="0.3" footer="0.3"/>
  <pageSetup paperSize="9" scale="9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workbookViewId="0">
      <selection activeCell="E7" sqref="E7"/>
    </sheetView>
  </sheetViews>
  <sheetFormatPr defaultColWidth="9.140625" defaultRowHeight="15"/>
  <cols>
    <col min="1" max="1" width="19.28515625" style="8" customWidth="1"/>
    <col min="2" max="2" width="40" style="8" customWidth="1"/>
    <col min="3" max="3" width="15.42578125" style="8" customWidth="1"/>
    <col min="4" max="4" width="12.5703125" style="8" customWidth="1"/>
    <col min="5" max="5" width="9.140625" style="8"/>
    <col min="6" max="6" width="38.85546875" style="79" customWidth="1"/>
    <col min="7" max="16384" width="9.140625" style="8"/>
  </cols>
  <sheetData>
    <row r="1" spans="1:6" ht="38.25" customHeight="1">
      <c r="A1" s="158" t="s">
        <v>163</v>
      </c>
      <c r="B1" s="158"/>
      <c r="C1" s="158"/>
      <c r="D1" s="158"/>
      <c r="E1" s="158"/>
      <c r="F1" s="158"/>
    </row>
    <row r="2" spans="1:6">
      <c r="D2" s="7"/>
    </row>
    <row r="3" spans="1:6" ht="78" customHeight="1">
      <c r="A3" s="72"/>
      <c r="B3" s="72" t="s">
        <v>144</v>
      </c>
      <c r="C3" s="74" t="s">
        <v>151</v>
      </c>
      <c r="D3" s="74" t="s">
        <v>152</v>
      </c>
      <c r="E3" s="75" t="s">
        <v>145</v>
      </c>
      <c r="F3" s="75" t="s">
        <v>146</v>
      </c>
    </row>
    <row r="4" spans="1:6">
      <c r="A4" s="72">
        <v>1</v>
      </c>
      <c r="B4" s="72">
        <v>2</v>
      </c>
      <c r="C4" s="72">
        <v>3</v>
      </c>
      <c r="D4" s="72">
        <v>4</v>
      </c>
      <c r="E4" s="88">
        <v>5</v>
      </c>
      <c r="F4" s="84">
        <v>6</v>
      </c>
    </row>
    <row r="5" spans="1:6" ht="75">
      <c r="A5" s="78" t="s">
        <v>98</v>
      </c>
      <c r="B5" s="46" t="s">
        <v>105</v>
      </c>
      <c r="C5" s="38">
        <f>Табл.13!E9</f>
        <v>42675</v>
      </c>
      <c r="D5" s="38">
        <f>Табл.13!F9</f>
        <v>42675</v>
      </c>
      <c r="E5" s="89">
        <f>D5/C5</f>
        <v>1</v>
      </c>
      <c r="F5" s="85" t="s">
        <v>148</v>
      </c>
    </row>
    <row r="6" spans="1:6" ht="75">
      <c r="A6" s="78" t="s">
        <v>99</v>
      </c>
      <c r="B6" s="46" t="s">
        <v>106</v>
      </c>
      <c r="C6" s="38">
        <f>Табл.13!E10</f>
        <v>103491.3</v>
      </c>
      <c r="D6" s="38">
        <f>Табл.13!F10</f>
        <v>103491.3</v>
      </c>
      <c r="E6" s="89">
        <f t="shared" ref="E6:E9" si="0">D6/C6</f>
        <v>1</v>
      </c>
      <c r="F6" s="85" t="s">
        <v>149</v>
      </c>
    </row>
    <row r="7" spans="1:6" ht="60">
      <c r="A7" s="77" t="s">
        <v>137</v>
      </c>
      <c r="B7" s="80" t="s">
        <v>142</v>
      </c>
      <c r="C7" s="38">
        <f>Табл.13!E11</f>
        <v>15050.8</v>
      </c>
      <c r="D7" s="38">
        <f>Табл.13!F11</f>
        <v>13429</v>
      </c>
      <c r="E7" s="89">
        <f t="shared" si="0"/>
        <v>0.89224493050203313</v>
      </c>
      <c r="F7" s="85" t="s">
        <v>150</v>
      </c>
    </row>
    <row r="8" spans="1:6" ht="75">
      <c r="A8" s="77" t="s">
        <v>139</v>
      </c>
      <c r="B8" s="80" t="s">
        <v>140</v>
      </c>
      <c r="C8" s="38">
        <f>Табл.13!E12</f>
        <v>36644.800000000003</v>
      </c>
      <c r="D8" s="38">
        <f>Табл.13!F12</f>
        <v>36644.400000000001</v>
      </c>
      <c r="E8" s="89">
        <f t="shared" si="0"/>
        <v>0.99998908439942358</v>
      </c>
      <c r="F8" s="85" t="s">
        <v>164</v>
      </c>
    </row>
    <row r="9" spans="1:6" s="1" customFormat="1" ht="21" customHeight="1">
      <c r="A9" s="90" t="s">
        <v>147</v>
      </c>
      <c r="B9" s="90"/>
      <c r="C9" s="91">
        <f>SUM(C5:C8)</f>
        <v>197861.89999999997</v>
      </c>
      <c r="D9" s="91">
        <f>SUM(D5:D8)</f>
        <v>196239.69999999998</v>
      </c>
      <c r="E9" s="92">
        <f t="shared" si="0"/>
        <v>0.99180135235737665</v>
      </c>
      <c r="F9" s="93"/>
    </row>
  </sheetData>
  <mergeCells count="1">
    <mergeCell ref="A1:F1"/>
  </mergeCells>
  <pageMargins left="0.31496062992125984" right="0.31496062992125984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9"/>
  <sheetViews>
    <sheetView view="pageBreakPreview" topLeftCell="A13" zoomScale="80" zoomScaleSheetLayoutView="80" workbookViewId="0">
      <selection activeCell="G16" sqref="G16"/>
    </sheetView>
  </sheetViews>
  <sheetFormatPr defaultColWidth="9.140625" defaultRowHeight="15"/>
  <cols>
    <col min="1" max="1" width="5.42578125" style="8" customWidth="1"/>
    <col min="2" max="2" width="55.5703125" style="8" customWidth="1"/>
    <col min="3" max="3" width="8.28515625" style="8" customWidth="1"/>
    <col min="4" max="4" width="13" style="8" customWidth="1"/>
    <col min="5" max="5" width="6.7109375" style="8" customWidth="1"/>
    <col min="6" max="6" width="7.140625" style="8" customWidth="1"/>
    <col min="7" max="7" width="54.7109375" style="8" customWidth="1"/>
    <col min="8" max="16384" width="9.140625" style="8"/>
  </cols>
  <sheetData>
    <row r="1" spans="1:9">
      <c r="A1" s="117" t="s">
        <v>17</v>
      </c>
      <c r="B1" s="117"/>
      <c r="C1" s="117"/>
      <c r="D1" s="117"/>
      <c r="E1" s="117"/>
      <c r="F1" s="117"/>
      <c r="G1" s="117"/>
    </row>
    <row r="2" spans="1:9">
      <c r="G2" s="7" t="s">
        <v>18</v>
      </c>
    </row>
    <row r="3" spans="1:9" ht="15" customHeight="1">
      <c r="A3" s="118" t="s">
        <v>19</v>
      </c>
      <c r="B3" s="121" t="s">
        <v>20</v>
      </c>
      <c r="C3" s="118" t="s">
        <v>21</v>
      </c>
      <c r="D3" s="122" t="s">
        <v>22</v>
      </c>
      <c r="E3" s="122"/>
      <c r="F3" s="122"/>
      <c r="G3" s="123" t="s">
        <v>89</v>
      </c>
    </row>
    <row r="4" spans="1:9">
      <c r="A4" s="119"/>
      <c r="B4" s="119"/>
      <c r="C4" s="119"/>
      <c r="D4" s="124" t="s">
        <v>23</v>
      </c>
      <c r="E4" s="125" t="s">
        <v>24</v>
      </c>
      <c r="F4" s="125"/>
      <c r="G4" s="122"/>
    </row>
    <row r="5" spans="1:9" ht="45.75" customHeight="1">
      <c r="A5" s="120"/>
      <c r="B5" s="120"/>
      <c r="C5" s="120"/>
      <c r="D5" s="125"/>
      <c r="E5" s="9" t="s">
        <v>0</v>
      </c>
      <c r="F5" s="9" t="s">
        <v>1</v>
      </c>
      <c r="G5" s="122"/>
    </row>
    <row r="6" spans="1:9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9" ht="18.75" customHeight="1">
      <c r="A7" s="114" t="s">
        <v>159</v>
      </c>
      <c r="B7" s="115"/>
      <c r="C7" s="115"/>
      <c r="D7" s="115"/>
      <c r="E7" s="115"/>
      <c r="F7" s="115"/>
      <c r="G7" s="116"/>
    </row>
    <row r="8" spans="1:9" ht="105">
      <c r="A8" s="28">
        <v>1</v>
      </c>
      <c r="B8" s="46" t="s">
        <v>115</v>
      </c>
      <c r="C8" s="44" t="s">
        <v>95</v>
      </c>
      <c r="D8" s="100">
        <v>0</v>
      </c>
      <c r="E8" s="68">
        <v>0</v>
      </c>
      <c r="F8" s="67">
        <v>0</v>
      </c>
      <c r="G8" s="99" t="s">
        <v>166</v>
      </c>
      <c r="H8" s="36"/>
      <c r="I8" s="37"/>
    </row>
    <row r="9" spans="1:9" ht="45">
      <c r="A9" s="72">
        <v>2</v>
      </c>
      <c r="B9" s="46" t="s">
        <v>116</v>
      </c>
      <c r="C9" s="44" t="s">
        <v>95</v>
      </c>
      <c r="D9" s="100">
        <v>98.7</v>
      </c>
      <c r="E9" s="67">
        <v>98.5</v>
      </c>
      <c r="F9" s="67">
        <v>99.5</v>
      </c>
      <c r="G9" s="87" t="s">
        <v>93</v>
      </c>
    </row>
    <row r="10" spans="1:9" ht="30">
      <c r="A10" s="72">
        <v>3</v>
      </c>
      <c r="B10" s="46" t="s">
        <v>102</v>
      </c>
      <c r="C10" s="53" t="s">
        <v>95</v>
      </c>
      <c r="D10" s="100">
        <v>20.399999999999999</v>
      </c>
      <c r="E10" s="67">
        <v>45</v>
      </c>
      <c r="F10" s="67">
        <v>14.3</v>
      </c>
      <c r="G10" s="87" t="s">
        <v>93</v>
      </c>
    </row>
    <row r="11" spans="1:9" ht="60">
      <c r="A11" s="72">
        <v>4</v>
      </c>
      <c r="B11" s="46" t="s">
        <v>117</v>
      </c>
      <c r="C11" s="53" t="s">
        <v>95</v>
      </c>
      <c r="D11" s="39">
        <v>113</v>
      </c>
      <c r="E11" s="28">
        <v>100</v>
      </c>
      <c r="F11" s="39">
        <v>112.7</v>
      </c>
      <c r="G11" s="87" t="s">
        <v>93</v>
      </c>
    </row>
    <row r="12" spans="1:9" ht="225">
      <c r="A12" s="72">
        <v>5</v>
      </c>
      <c r="B12" s="46" t="s">
        <v>118</v>
      </c>
      <c r="C12" s="53" t="s">
        <v>95</v>
      </c>
      <c r="D12" s="39">
        <v>96.5</v>
      </c>
      <c r="E12" s="52">
        <v>98.9</v>
      </c>
      <c r="F12" s="39">
        <v>96.3</v>
      </c>
      <c r="G12" s="87" t="s">
        <v>189</v>
      </c>
    </row>
    <row r="13" spans="1:9" ht="45">
      <c r="A13" s="72">
        <v>6</v>
      </c>
      <c r="B13" s="46" t="s">
        <v>119</v>
      </c>
      <c r="C13" s="53" t="s">
        <v>95</v>
      </c>
      <c r="D13" s="39">
        <v>0</v>
      </c>
      <c r="E13" s="52">
        <v>0</v>
      </c>
      <c r="F13" s="39">
        <v>0</v>
      </c>
      <c r="G13" s="87" t="s">
        <v>111</v>
      </c>
    </row>
    <row r="14" spans="1:9" ht="75">
      <c r="A14" s="72">
        <v>7</v>
      </c>
      <c r="B14" s="46" t="s">
        <v>120</v>
      </c>
      <c r="C14" s="39" t="s">
        <v>122</v>
      </c>
      <c r="D14" s="39">
        <v>408.4</v>
      </c>
      <c r="E14" s="39">
        <v>352.5</v>
      </c>
      <c r="F14" s="39">
        <v>510.8</v>
      </c>
      <c r="G14" s="87" t="s">
        <v>113</v>
      </c>
    </row>
    <row r="15" spans="1:9" ht="60">
      <c r="A15" s="72">
        <v>8</v>
      </c>
      <c r="B15" s="46" t="s">
        <v>121</v>
      </c>
      <c r="C15" s="53" t="s">
        <v>123</v>
      </c>
      <c r="D15" s="39">
        <v>18.5</v>
      </c>
      <c r="E15" s="39">
        <v>16.399999999999999</v>
      </c>
      <c r="F15" s="39">
        <v>24.7</v>
      </c>
      <c r="G15" s="87" t="s">
        <v>113</v>
      </c>
    </row>
    <row r="16" spans="1:9" ht="60">
      <c r="A16" s="72">
        <v>9</v>
      </c>
      <c r="B16" s="46" t="s">
        <v>124</v>
      </c>
      <c r="C16" s="63" t="s">
        <v>125</v>
      </c>
      <c r="D16" s="100">
        <v>0</v>
      </c>
      <c r="E16" s="62">
        <v>0</v>
      </c>
      <c r="F16" s="62">
        <v>0</v>
      </c>
      <c r="G16" s="87" t="s">
        <v>93</v>
      </c>
    </row>
    <row r="17" spans="1:7" ht="105">
      <c r="A17" s="72">
        <v>10</v>
      </c>
      <c r="B17" s="46" t="s">
        <v>126</v>
      </c>
      <c r="C17" s="73" t="s">
        <v>95</v>
      </c>
      <c r="D17" s="39">
        <v>0</v>
      </c>
      <c r="E17" s="72">
        <v>0</v>
      </c>
      <c r="F17" s="39">
        <v>0</v>
      </c>
      <c r="G17" s="87" t="s">
        <v>93</v>
      </c>
    </row>
    <row r="18" spans="1:7" ht="75">
      <c r="A18" s="72">
        <v>11</v>
      </c>
      <c r="B18" s="46" t="s">
        <v>127</v>
      </c>
      <c r="C18" s="73" t="s">
        <v>95</v>
      </c>
      <c r="D18" s="39">
        <v>100</v>
      </c>
      <c r="E18" s="72">
        <v>100</v>
      </c>
      <c r="F18" s="39">
        <v>100</v>
      </c>
      <c r="G18" s="87" t="s">
        <v>93</v>
      </c>
    </row>
    <row r="19" spans="1:7" ht="30">
      <c r="A19" s="72">
        <v>12</v>
      </c>
      <c r="B19" s="46" t="s">
        <v>128</v>
      </c>
      <c r="C19" s="81" t="s">
        <v>123</v>
      </c>
      <c r="D19" s="102">
        <v>0</v>
      </c>
      <c r="E19" s="76">
        <v>0</v>
      </c>
      <c r="F19" s="76">
        <v>0</v>
      </c>
      <c r="G19" s="87" t="s">
        <v>93</v>
      </c>
    </row>
  </sheetData>
  <mergeCells count="9">
    <mergeCell ref="A7:G7"/>
    <mergeCell ref="A1:G1"/>
    <mergeCell ref="A3:A5"/>
    <mergeCell ref="B3:B5"/>
    <mergeCell ref="C3:C5"/>
    <mergeCell ref="D3:F3"/>
    <mergeCell ref="G3:G5"/>
    <mergeCell ref="D4:D5"/>
    <mergeCell ref="E4:F4"/>
  </mergeCells>
  <pageMargins left="0.51181102362204722" right="0.31496062992125984" top="0.35433070866141736" bottom="0.35433070866141736" header="0.31496062992125984" footer="0.31496062992125984"/>
  <pageSetup paperSize="9" scale="8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1"/>
  <sheetViews>
    <sheetView view="pageBreakPreview" zoomScaleSheetLayoutView="100" workbookViewId="0">
      <selection activeCell="I7" sqref="I7"/>
    </sheetView>
  </sheetViews>
  <sheetFormatPr defaultColWidth="9.140625" defaultRowHeight="15"/>
  <cols>
    <col min="1" max="1" width="5.42578125" style="86" customWidth="1"/>
    <col min="2" max="2" width="28.28515625" style="27" customWidth="1"/>
    <col min="3" max="3" width="30" style="8" customWidth="1"/>
    <col min="4" max="4" width="12.42578125" style="8" customWidth="1"/>
    <col min="5" max="5" width="12.140625" style="8" customWidth="1"/>
    <col min="6" max="6" width="12.28515625" style="8" customWidth="1"/>
    <col min="7" max="7" width="11.85546875" style="8" customWidth="1"/>
    <col min="8" max="8" width="28.85546875" style="8" customWidth="1"/>
    <col min="9" max="9" width="47" style="8" customWidth="1"/>
    <col min="10" max="10" width="18.42578125" style="8" customWidth="1"/>
    <col min="11" max="16384" width="9.140625" style="8"/>
  </cols>
  <sheetData>
    <row r="1" spans="1:10">
      <c r="A1" s="117" t="s">
        <v>160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>
      <c r="J2" s="7" t="s">
        <v>25</v>
      </c>
    </row>
    <row r="3" spans="1:10" ht="15" customHeight="1">
      <c r="A3" s="122" t="s">
        <v>19</v>
      </c>
      <c r="B3" s="121" t="s">
        <v>26</v>
      </c>
      <c r="C3" s="123" t="s">
        <v>10</v>
      </c>
      <c r="D3" s="122" t="s">
        <v>27</v>
      </c>
      <c r="E3" s="122"/>
      <c r="F3" s="122" t="s">
        <v>28</v>
      </c>
      <c r="G3" s="122"/>
      <c r="H3" s="127" t="s">
        <v>29</v>
      </c>
      <c r="I3" s="127"/>
      <c r="J3" s="123" t="s">
        <v>30</v>
      </c>
    </row>
    <row r="4" spans="1:10" ht="54" customHeight="1">
      <c r="A4" s="122"/>
      <c r="B4" s="120"/>
      <c r="C4" s="122"/>
      <c r="D4" s="9" t="s">
        <v>31</v>
      </c>
      <c r="E4" s="9" t="s">
        <v>32</v>
      </c>
      <c r="F4" s="9" t="s">
        <v>31</v>
      </c>
      <c r="G4" s="9" t="s">
        <v>32</v>
      </c>
      <c r="H4" s="9" t="s">
        <v>31</v>
      </c>
      <c r="I4" s="9" t="s">
        <v>32</v>
      </c>
      <c r="J4" s="127"/>
    </row>
    <row r="5" spans="1:10">
      <c r="A5" s="72">
        <v>1</v>
      </c>
      <c r="B5" s="25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9">
        <v>8</v>
      </c>
      <c r="I5" s="9">
        <v>9</v>
      </c>
      <c r="J5" s="9">
        <v>10</v>
      </c>
    </row>
    <row r="6" spans="1:10" ht="120">
      <c r="A6" s="72">
        <v>1</v>
      </c>
      <c r="B6" s="46" t="s">
        <v>129</v>
      </c>
      <c r="C6" s="45" t="s">
        <v>155</v>
      </c>
      <c r="D6" s="56" t="s">
        <v>96</v>
      </c>
      <c r="E6" s="56" t="s">
        <v>97</v>
      </c>
      <c r="F6" s="56" t="s">
        <v>96</v>
      </c>
      <c r="G6" s="56" t="s">
        <v>97</v>
      </c>
      <c r="H6" s="47" t="s">
        <v>103</v>
      </c>
      <c r="I6" s="105" t="s">
        <v>187</v>
      </c>
      <c r="J6" s="64" t="s">
        <v>88</v>
      </c>
    </row>
    <row r="7" spans="1:10" ht="195">
      <c r="A7" s="72">
        <v>2</v>
      </c>
      <c r="B7" s="43" t="s">
        <v>130</v>
      </c>
      <c r="C7" s="94" t="s">
        <v>155</v>
      </c>
      <c r="D7" s="56" t="s">
        <v>96</v>
      </c>
      <c r="E7" s="56" t="s">
        <v>97</v>
      </c>
      <c r="F7" s="56" t="s">
        <v>96</v>
      </c>
      <c r="G7" s="56" t="s">
        <v>97</v>
      </c>
      <c r="H7" s="45" t="s">
        <v>104</v>
      </c>
      <c r="I7" s="61" t="s">
        <v>167</v>
      </c>
      <c r="J7" s="64" t="s">
        <v>88</v>
      </c>
    </row>
    <row r="8" spans="1:10" ht="75">
      <c r="A8" s="72">
        <v>3</v>
      </c>
      <c r="B8" s="55" t="s">
        <v>133</v>
      </c>
      <c r="C8" s="94" t="s">
        <v>155</v>
      </c>
      <c r="D8" s="56" t="s">
        <v>96</v>
      </c>
      <c r="E8" s="56" t="s">
        <v>97</v>
      </c>
      <c r="F8" s="56" t="s">
        <v>96</v>
      </c>
      <c r="G8" s="56" t="s">
        <v>97</v>
      </c>
      <c r="H8" s="54" t="s">
        <v>131</v>
      </c>
      <c r="I8" s="61" t="s">
        <v>157</v>
      </c>
      <c r="J8" s="56" t="s">
        <v>88</v>
      </c>
    </row>
    <row r="9" spans="1:10" ht="150">
      <c r="A9" s="72">
        <v>4</v>
      </c>
      <c r="B9" s="77" t="s">
        <v>132</v>
      </c>
      <c r="C9" s="73" t="s">
        <v>156</v>
      </c>
      <c r="D9" s="73" t="s">
        <v>96</v>
      </c>
      <c r="E9" s="73" t="s">
        <v>97</v>
      </c>
      <c r="F9" s="73" t="s">
        <v>96</v>
      </c>
      <c r="G9" s="73" t="s">
        <v>97</v>
      </c>
      <c r="H9" s="73" t="s">
        <v>134</v>
      </c>
      <c r="I9" s="61" t="s">
        <v>135</v>
      </c>
      <c r="J9" s="73" t="s">
        <v>88</v>
      </c>
    </row>
    <row r="10" spans="1:10" ht="14.25" customHeight="1"/>
    <row r="11" spans="1:10" ht="15" customHeight="1">
      <c r="A11" s="126" t="s">
        <v>33</v>
      </c>
      <c r="B11" s="126"/>
      <c r="C11" s="126"/>
      <c r="D11" s="126"/>
      <c r="E11" s="126"/>
      <c r="F11" s="126"/>
      <c r="G11" s="126"/>
      <c r="H11" s="126"/>
      <c r="I11" s="126"/>
      <c r="J11" s="126"/>
    </row>
  </sheetData>
  <mergeCells count="9">
    <mergeCell ref="A11:J11"/>
    <mergeCell ref="A1:J1"/>
    <mergeCell ref="A3:A4"/>
    <mergeCell ref="B3:B4"/>
    <mergeCell ref="C3:C4"/>
    <mergeCell ref="D3:E3"/>
    <mergeCell ref="F3:G3"/>
    <mergeCell ref="H3:I3"/>
    <mergeCell ref="J3:J4"/>
  </mergeCells>
  <pageMargins left="0.31496062992125984" right="0.31496062992125984" top="0.55118110236220474" bottom="0.15748031496062992" header="0.31496062992125984" footer="0.31496062992125984"/>
  <pageSetup paperSize="9" scale="6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14"/>
  <sheetViews>
    <sheetView view="pageBreakPreview" zoomScaleSheetLayoutView="100" workbookViewId="0">
      <selection activeCell="A13" sqref="A13:F13"/>
    </sheetView>
  </sheetViews>
  <sheetFormatPr defaultColWidth="9.140625" defaultRowHeight="15"/>
  <cols>
    <col min="1" max="1" width="19.28515625" style="8" customWidth="1"/>
    <col min="2" max="2" width="44.140625" style="8" customWidth="1"/>
    <col min="3" max="3" width="30.85546875" style="8" customWidth="1"/>
    <col min="4" max="4" width="19.7109375" style="8" customWidth="1"/>
    <col min="5" max="5" width="17.7109375" style="8" customWidth="1"/>
    <col min="6" max="6" width="12.5703125" style="8" customWidth="1"/>
    <col min="7" max="16384" width="9.140625" style="8"/>
  </cols>
  <sheetData>
    <row r="1" spans="1:6" ht="19.5" customHeight="1">
      <c r="A1" s="117" t="s">
        <v>34</v>
      </c>
      <c r="B1" s="117"/>
      <c r="C1" s="117"/>
      <c r="D1" s="117"/>
      <c r="E1" s="117"/>
      <c r="F1" s="117"/>
    </row>
    <row r="2" spans="1:6">
      <c r="F2" s="7" t="s">
        <v>35</v>
      </c>
    </row>
    <row r="3" spans="1:6" ht="23.25" customHeight="1">
      <c r="A3" s="122" t="s">
        <v>36</v>
      </c>
      <c r="B3" s="123" t="s">
        <v>37</v>
      </c>
      <c r="C3" s="123" t="s">
        <v>38</v>
      </c>
      <c r="D3" s="128" t="s">
        <v>39</v>
      </c>
      <c r="E3" s="129"/>
      <c r="F3" s="130"/>
    </row>
    <row r="4" spans="1:6" ht="67.150000000000006" customHeight="1">
      <c r="A4" s="122"/>
      <c r="B4" s="122"/>
      <c r="C4" s="122"/>
      <c r="D4" s="9" t="s">
        <v>40</v>
      </c>
      <c r="E4" s="13" t="s">
        <v>41</v>
      </c>
      <c r="F4" s="13" t="s">
        <v>42</v>
      </c>
    </row>
    <row r="5" spans="1:6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</row>
    <row r="6" spans="1:6" ht="18" customHeight="1">
      <c r="A6" s="131" t="s">
        <v>43</v>
      </c>
      <c r="B6" s="131" t="s">
        <v>158</v>
      </c>
      <c r="C6" s="49" t="s">
        <v>75</v>
      </c>
      <c r="D6" s="50">
        <f>D7+D8</f>
        <v>144747.29999999999</v>
      </c>
      <c r="E6" s="50">
        <f t="shared" ref="E6:F6" si="0">E7+E8</f>
        <v>197861.89999999997</v>
      </c>
      <c r="F6" s="50">
        <f t="shared" si="0"/>
        <v>196239.69999999998</v>
      </c>
    </row>
    <row r="7" spans="1:6" ht="75">
      <c r="A7" s="132"/>
      <c r="B7" s="132"/>
      <c r="C7" s="51" t="s">
        <v>100</v>
      </c>
      <c r="D7" s="38">
        <f>D9+D10+D11</f>
        <v>112319.59999999999</v>
      </c>
      <c r="E7" s="38">
        <f t="shared" ref="E7:F7" si="1">E9+E10+E11</f>
        <v>161217.09999999998</v>
      </c>
      <c r="F7" s="38">
        <f t="shared" si="1"/>
        <v>159595.29999999999</v>
      </c>
    </row>
    <row r="8" spans="1:6" ht="30">
      <c r="A8" s="133"/>
      <c r="B8" s="133"/>
      <c r="C8" s="51" t="s">
        <v>136</v>
      </c>
      <c r="D8" s="38">
        <f>D12</f>
        <v>32427.7</v>
      </c>
      <c r="E8" s="38">
        <f t="shared" ref="E8:F8" si="2">E12</f>
        <v>36644.800000000003</v>
      </c>
      <c r="F8" s="38">
        <f t="shared" si="2"/>
        <v>36644.400000000001</v>
      </c>
    </row>
    <row r="9" spans="1:6" ht="45">
      <c r="A9" s="48" t="s">
        <v>98</v>
      </c>
      <c r="B9" s="46" t="s">
        <v>105</v>
      </c>
      <c r="C9" s="96" t="s">
        <v>155</v>
      </c>
      <c r="D9" s="38">
        <v>42675</v>
      </c>
      <c r="E9" s="38">
        <v>42675</v>
      </c>
      <c r="F9" s="38">
        <v>42675</v>
      </c>
    </row>
    <row r="10" spans="1:6" ht="45">
      <c r="A10" s="48" t="s">
        <v>99</v>
      </c>
      <c r="B10" s="46" t="s">
        <v>106</v>
      </c>
      <c r="C10" s="96" t="s">
        <v>155</v>
      </c>
      <c r="D10" s="38">
        <v>55360.4</v>
      </c>
      <c r="E10" s="38">
        <v>103491.3</v>
      </c>
      <c r="F10" s="38">
        <v>103491.3</v>
      </c>
    </row>
    <row r="11" spans="1:6" ht="45">
      <c r="A11" s="77" t="s">
        <v>137</v>
      </c>
      <c r="B11" s="80" t="s">
        <v>138</v>
      </c>
      <c r="C11" s="96" t="s">
        <v>155</v>
      </c>
      <c r="D11" s="38">
        <v>14284.2</v>
      </c>
      <c r="E11" s="38">
        <v>15050.8</v>
      </c>
      <c r="F11" s="38">
        <v>13429</v>
      </c>
    </row>
    <row r="12" spans="1:6" ht="75">
      <c r="A12" s="77" t="s">
        <v>139</v>
      </c>
      <c r="B12" s="80" t="s">
        <v>140</v>
      </c>
      <c r="C12" s="96" t="s">
        <v>136</v>
      </c>
      <c r="D12" s="82">
        <v>32427.7</v>
      </c>
      <c r="E12" s="82">
        <v>36644.800000000003</v>
      </c>
      <c r="F12" s="82">
        <v>36644.400000000001</v>
      </c>
    </row>
    <row r="13" spans="1:6">
      <c r="A13" s="117" t="s">
        <v>44</v>
      </c>
      <c r="B13" s="117"/>
      <c r="C13" s="117"/>
      <c r="D13" s="117"/>
      <c r="E13" s="117"/>
      <c r="F13" s="117"/>
    </row>
    <row r="14" spans="1:6" ht="30.75" customHeight="1">
      <c r="A14" s="117" t="s">
        <v>45</v>
      </c>
      <c r="B14" s="117"/>
      <c r="C14" s="117"/>
      <c r="D14" s="117"/>
      <c r="E14" s="117"/>
      <c r="F14" s="117"/>
    </row>
  </sheetData>
  <mergeCells count="9">
    <mergeCell ref="A13:F13"/>
    <mergeCell ref="A14:F14"/>
    <mergeCell ref="A1:F1"/>
    <mergeCell ref="A3:A4"/>
    <mergeCell ref="B3:B4"/>
    <mergeCell ref="C3:C4"/>
    <mergeCell ref="D3:F3"/>
    <mergeCell ref="B6:B8"/>
    <mergeCell ref="A6:A8"/>
  </mergeCells>
  <pageMargins left="0.51181102362204722" right="0.31496062992125984" top="0.55118110236220474" bottom="0.35433070866141736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42"/>
  <sheetViews>
    <sheetView view="pageBreakPreview" zoomScaleSheetLayoutView="100" workbookViewId="0">
      <selection activeCell="D9" sqref="D9:E9"/>
    </sheetView>
  </sheetViews>
  <sheetFormatPr defaultColWidth="9.140625" defaultRowHeight="15"/>
  <cols>
    <col min="1" max="1" width="18" style="8" customWidth="1"/>
    <col min="2" max="2" width="39.42578125" style="8" customWidth="1"/>
    <col min="3" max="3" width="28" style="8" customWidth="1"/>
    <col min="4" max="4" width="16.42578125" style="8" customWidth="1"/>
    <col min="5" max="5" width="14.85546875" style="8" customWidth="1"/>
    <col min="6" max="6" width="13.28515625" style="8" customWidth="1"/>
    <col min="7" max="16384" width="9.140625" style="8"/>
  </cols>
  <sheetData>
    <row r="1" spans="1:6" ht="47.25" customHeight="1">
      <c r="A1" s="117" t="s">
        <v>153</v>
      </c>
      <c r="B1" s="117"/>
      <c r="C1" s="117"/>
      <c r="D1" s="117"/>
      <c r="E1" s="117"/>
      <c r="F1" s="14"/>
    </row>
    <row r="2" spans="1:6">
      <c r="E2" s="7" t="s">
        <v>46</v>
      </c>
      <c r="F2" s="7"/>
    </row>
    <row r="3" spans="1:6" ht="63.75" customHeight="1">
      <c r="A3" s="10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7"/>
    </row>
    <row r="4" spans="1:6" s="16" customFormat="1">
      <c r="A4" s="10">
        <v>1</v>
      </c>
      <c r="B4" s="10">
        <v>2</v>
      </c>
      <c r="C4" s="10">
        <v>3</v>
      </c>
      <c r="D4" s="10">
        <v>4</v>
      </c>
      <c r="E4" s="10">
        <v>5</v>
      </c>
    </row>
    <row r="5" spans="1:6" ht="16.5" customHeight="1">
      <c r="A5" s="135" t="s">
        <v>52</v>
      </c>
      <c r="B5" s="131" t="s">
        <v>158</v>
      </c>
      <c r="C5" s="77" t="s">
        <v>53</v>
      </c>
      <c r="D5" s="59">
        <f>D6+D7+D8+D9+D11</f>
        <v>197861.90000000002</v>
      </c>
      <c r="E5" s="59">
        <f>E6+E7+E8+E9+E11</f>
        <v>196239.69999999998</v>
      </c>
    </row>
    <row r="6" spans="1:6">
      <c r="A6" s="136"/>
      <c r="B6" s="132"/>
      <c r="C6" s="77" t="s">
        <v>54</v>
      </c>
      <c r="D6" s="83">
        <f>D13+D20+D27+D34</f>
        <v>183752.40000000002</v>
      </c>
      <c r="E6" s="83">
        <f>E13+E20+E27+E34</f>
        <v>183524.4</v>
      </c>
    </row>
    <row r="7" spans="1:6">
      <c r="A7" s="136"/>
      <c r="B7" s="132"/>
      <c r="C7" s="77" t="s">
        <v>55</v>
      </c>
      <c r="D7" s="83">
        <f t="shared" ref="D7:E7" si="0">D14+D21+D28+D35</f>
        <v>138.1</v>
      </c>
      <c r="E7" s="83">
        <f t="shared" si="0"/>
        <v>138.1</v>
      </c>
    </row>
    <row r="8" spans="1:6">
      <c r="A8" s="136"/>
      <c r="B8" s="132"/>
      <c r="C8" s="77" t="s">
        <v>56</v>
      </c>
      <c r="D8" s="83">
        <f t="shared" ref="D8:E8" si="1">D15+D22+D29+D36</f>
        <v>5745.8</v>
      </c>
      <c r="E8" s="83">
        <f t="shared" si="1"/>
        <v>5745.8</v>
      </c>
    </row>
    <row r="9" spans="1:6" ht="30">
      <c r="A9" s="136"/>
      <c r="B9" s="132"/>
      <c r="C9" s="77" t="s">
        <v>57</v>
      </c>
      <c r="D9" s="83">
        <f t="shared" ref="D9:E10" si="2">D16+D23+D30+D37</f>
        <v>8225.6</v>
      </c>
      <c r="E9" s="83">
        <f t="shared" si="2"/>
        <v>6831.4</v>
      </c>
    </row>
    <row r="10" spans="1:6" ht="45">
      <c r="A10" s="136"/>
      <c r="B10" s="132"/>
      <c r="C10" s="77" t="s">
        <v>154</v>
      </c>
      <c r="D10" s="83">
        <f t="shared" si="2"/>
        <v>0</v>
      </c>
      <c r="E10" s="83">
        <f t="shared" si="2"/>
        <v>0</v>
      </c>
    </row>
    <row r="11" spans="1:6">
      <c r="A11" s="137"/>
      <c r="B11" s="133"/>
      <c r="C11" s="77" t="s">
        <v>58</v>
      </c>
      <c r="D11" s="83">
        <f t="shared" ref="D11:E11" si="3">D18+D25+D32+D39</f>
        <v>0</v>
      </c>
      <c r="E11" s="83">
        <f t="shared" si="3"/>
        <v>0</v>
      </c>
    </row>
    <row r="12" spans="1:6" ht="17.25" customHeight="1">
      <c r="A12" s="138" t="s">
        <v>107</v>
      </c>
      <c r="B12" s="138" t="s">
        <v>105</v>
      </c>
      <c r="C12" s="57" t="s">
        <v>53</v>
      </c>
      <c r="D12" s="60">
        <f t="shared" ref="D12:E12" si="4">SUM(D13:D18)</f>
        <v>42675</v>
      </c>
      <c r="E12" s="60">
        <f t="shared" si="4"/>
        <v>42675</v>
      </c>
    </row>
    <row r="13" spans="1:6" ht="17.25" customHeight="1">
      <c r="A13" s="138"/>
      <c r="B13" s="138"/>
      <c r="C13" s="46" t="s">
        <v>59</v>
      </c>
      <c r="D13" s="60">
        <v>37019.199999999997</v>
      </c>
      <c r="E13" s="60">
        <v>37019.199999999997</v>
      </c>
    </row>
    <row r="14" spans="1:6" ht="17.25" customHeight="1">
      <c r="A14" s="138"/>
      <c r="B14" s="138"/>
      <c r="C14" s="57" t="s">
        <v>55</v>
      </c>
      <c r="D14" s="60">
        <v>0</v>
      </c>
      <c r="E14" s="60">
        <v>0</v>
      </c>
    </row>
    <row r="15" spans="1:6" ht="17.25" customHeight="1">
      <c r="A15" s="138"/>
      <c r="B15" s="138"/>
      <c r="C15" s="57" t="s">
        <v>56</v>
      </c>
      <c r="D15" s="60">
        <v>5655.8</v>
      </c>
      <c r="E15" s="60">
        <v>5655.8</v>
      </c>
    </row>
    <row r="16" spans="1:6" ht="30">
      <c r="A16" s="138"/>
      <c r="B16" s="138"/>
      <c r="C16" s="57" t="s">
        <v>57</v>
      </c>
      <c r="D16" s="60">
        <v>0</v>
      </c>
      <c r="E16" s="60">
        <v>0</v>
      </c>
    </row>
    <row r="17" spans="1:5" ht="45">
      <c r="A17" s="138"/>
      <c r="B17" s="138"/>
      <c r="C17" s="95" t="s">
        <v>154</v>
      </c>
      <c r="D17" s="60">
        <v>0</v>
      </c>
      <c r="E17" s="60">
        <v>0</v>
      </c>
    </row>
    <row r="18" spans="1:5" ht="17.25" customHeight="1">
      <c r="A18" s="138"/>
      <c r="B18" s="138"/>
      <c r="C18" s="57" t="s">
        <v>58</v>
      </c>
      <c r="D18" s="60">
        <v>0</v>
      </c>
      <c r="E18" s="60">
        <v>0</v>
      </c>
    </row>
    <row r="19" spans="1:5" ht="17.25" customHeight="1">
      <c r="A19" s="138" t="s">
        <v>108</v>
      </c>
      <c r="B19" s="138" t="s">
        <v>106</v>
      </c>
      <c r="C19" s="57" t="s">
        <v>53</v>
      </c>
      <c r="D19" s="60">
        <f t="shared" ref="D19:E19" si="5">SUM(D20:D25)</f>
        <v>103491.3</v>
      </c>
      <c r="E19" s="60">
        <f t="shared" si="5"/>
        <v>103491.3</v>
      </c>
    </row>
    <row r="20" spans="1:5" ht="17.25" customHeight="1">
      <c r="A20" s="138"/>
      <c r="B20" s="138"/>
      <c r="C20" s="46" t="s">
        <v>59</v>
      </c>
      <c r="D20" s="60">
        <v>103491.3</v>
      </c>
      <c r="E20" s="60">
        <v>103491.3</v>
      </c>
    </row>
    <row r="21" spans="1:5" ht="17.25" customHeight="1">
      <c r="A21" s="138"/>
      <c r="B21" s="138"/>
      <c r="C21" s="57" t="s">
        <v>55</v>
      </c>
      <c r="D21" s="60">
        <v>0</v>
      </c>
      <c r="E21" s="60">
        <v>0</v>
      </c>
    </row>
    <row r="22" spans="1:5" ht="17.25" customHeight="1">
      <c r="A22" s="138"/>
      <c r="B22" s="138"/>
      <c r="C22" s="57" t="s">
        <v>56</v>
      </c>
      <c r="D22" s="60">
        <v>0</v>
      </c>
      <c r="E22" s="60">
        <v>0</v>
      </c>
    </row>
    <row r="23" spans="1:5" ht="30">
      <c r="A23" s="138"/>
      <c r="B23" s="138"/>
      <c r="C23" s="57" t="s">
        <v>57</v>
      </c>
      <c r="D23" s="60">
        <v>0</v>
      </c>
      <c r="E23" s="60">
        <v>0</v>
      </c>
    </row>
    <row r="24" spans="1:5" ht="45">
      <c r="A24" s="138"/>
      <c r="B24" s="138"/>
      <c r="C24" s="95" t="s">
        <v>154</v>
      </c>
      <c r="D24" s="60">
        <v>0</v>
      </c>
      <c r="E24" s="60">
        <v>0</v>
      </c>
    </row>
    <row r="25" spans="1:5" ht="17.25" customHeight="1">
      <c r="A25" s="138"/>
      <c r="B25" s="138"/>
      <c r="C25" s="57" t="s">
        <v>58</v>
      </c>
      <c r="D25" s="60">
        <v>0</v>
      </c>
      <c r="E25" s="60">
        <v>0</v>
      </c>
    </row>
    <row r="26" spans="1:5" ht="17.25" customHeight="1">
      <c r="A26" s="138" t="s">
        <v>109</v>
      </c>
      <c r="B26" s="138" t="s">
        <v>142</v>
      </c>
      <c r="C26" s="57" t="s">
        <v>53</v>
      </c>
      <c r="D26" s="60">
        <f t="shared" ref="D26:E26" si="6">SUM(D27:D32)</f>
        <v>15050.800000000001</v>
      </c>
      <c r="E26" s="60">
        <f t="shared" si="6"/>
        <v>13429</v>
      </c>
    </row>
    <row r="27" spans="1:5" ht="17.25" customHeight="1">
      <c r="A27" s="138"/>
      <c r="B27" s="138"/>
      <c r="C27" s="46" t="s">
        <v>59</v>
      </c>
      <c r="D27" s="60">
        <f>5255.6+5480.5</f>
        <v>10736.1</v>
      </c>
      <c r="E27" s="60">
        <f>5028+5480.5</f>
        <v>10508.5</v>
      </c>
    </row>
    <row r="28" spans="1:5" ht="17.25" customHeight="1">
      <c r="A28" s="138"/>
      <c r="B28" s="138"/>
      <c r="C28" s="57" t="s">
        <v>55</v>
      </c>
      <c r="D28" s="60">
        <v>138.1</v>
      </c>
      <c r="E28" s="60">
        <v>138.1</v>
      </c>
    </row>
    <row r="29" spans="1:5" ht="17.25" customHeight="1">
      <c r="A29" s="138"/>
      <c r="B29" s="138"/>
      <c r="C29" s="57" t="s">
        <v>56</v>
      </c>
      <c r="D29" s="60">
        <v>90</v>
      </c>
      <c r="E29" s="60">
        <v>90</v>
      </c>
    </row>
    <row r="30" spans="1:5" ht="30">
      <c r="A30" s="138"/>
      <c r="B30" s="138"/>
      <c r="C30" s="57" t="s">
        <v>57</v>
      </c>
      <c r="D30" s="60">
        <v>4086.6</v>
      </c>
      <c r="E30" s="60">
        <v>2692.4</v>
      </c>
    </row>
    <row r="31" spans="1:5" ht="45">
      <c r="A31" s="138"/>
      <c r="B31" s="138"/>
      <c r="C31" s="95" t="s">
        <v>154</v>
      </c>
      <c r="D31" s="60">
        <v>0</v>
      </c>
      <c r="E31" s="60">
        <v>0</v>
      </c>
    </row>
    <row r="32" spans="1:5" ht="17.25" customHeight="1">
      <c r="A32" s="138"/>
      <c r="B32" s="138"/>
      <c r="C32" s="57" t="s">
        <v>58</v>
      </c>
      <c r="D32" s="60">
        <v>0</v>
      </c>
      <c r="E32" s="60">
        <v>0</v>
      </c>
    </row>
    <row r="33" spans="1:5" ht="17.25" customHeight="1">
      <c r="A33" s="138" t="s">
        <v>141</v>
      </c>
      <c r="B33" s="138" t="s">
        <v>140</v>
      </c>
      <c r="C33" s="57" t="s">
        <v>53</v>
      </c>
      <c r="D33" s="60">
        <f>SUM(D34:D39)</f>
        <v>36644.800000000003</v>
      </c>
      <c r="E33" s="60">
        <f>SUM(E34:E39)</f>
        <v>36644.400000000001</v>
      </c>
    </row>
    <row r="34" spans="1:5" ht="17.25" customHeight="1">
      <c r="A34" s="138"/>
      <c r="B34" s="138"/>
      <c r="C34" s="46" t="s">
        <v>59</v>
      </c>
      <c r="D34" s="60">
        <f>15634.6+16871.2</f>
        <v>32505.800000000003</v>
      </c>
      <c r="E34" s="60">
        <f>15634.2+16871.2</f>
        <v>32505.4</v>
      </c>
    </row>
    <row r="35" spans="1:5" ht="17.25" customHeight="1">
      <c r="A35" s="138"/>
      <c r="B35" s="138"/>
      <c r="C35" s="57" t="s">
        <v>55</v>
      </c>
      <c r="D35" s="60">
        <v>0</v>
      </c>
      <c r="E35" s="60">
        <v>0</v>
      </c>
    </row>
    <row r="36" spans="1:5" ht="17.25" customHeight="1">
      <c r="A36" s="138"/>
      <c r="B36" s="138"/>
      <c r="C36" s="57" t="s">
        <v>56</v>
      </c>
      <c r="D36" s="60">
        <v>0</v>
      </c>
      <c r="E36" s="60">
        <v>0</v>
      </c>
    </row>
    <row r="37" spans="1:5" ht="30">
      <c r="A37" s="138"/>
      <c r="B37" s="138"/>
      <c r="C37" s="57" t="s">
        <v>57</v>
      </c>
      <c r="D37" s="60">
        <v>4139</v>
      </c>
      <c r="E37" s="60">
        <v>4139</v>
      </c>
    </row>
    <row r="38" spans="1:5" ht="45">
      <c r="A38" s="138"/>
      <c r="B38" s="138"/>
      <c r="C38" s="95" t="s">
        <v>154</v>
      </c>
      <c r="D38" s="60">
        <v>0</v>
      </c>
      <c r="E38" s="60">
        <v>0</v>
      </c>
    </row>
    <row r="39" spans="1:5" ht="17.25" customHeight="1">
      <c r="A39" s="138"/>
      <c r="B39" s="138"/>
      <c r="C39" s="57" t="s">
        <v>58</v>
      </c>
      <c r="D39" s="60">
        <v>0</v>
      </c>
      <c r="E39" s="60">
        <v>0</v>
      </c>
    </row>
    <row r="41" spans="1:5">
      <c r="A41" s="134" t="s">
        <v>60</v>
      </c>
      <c r="B41" s="134"/>
      <c r="C41" s="134"/>
      <c r="D41" s="134"/>
      <c r="E41" s="134"/>
    </row>
    <row r="42" spans="1:5">
      <c r="A42" s="134" t="s">
        <v>61</v>
      </c>
      <c r="B42" s="134"/>
      <c r="C42" s="134"/>
      <c r="D42" s="134"/>
      <c r="E42" s="134"/>
    </row>
  </sheetData>
  <mergeCells count="13">
    <mergeCell ref="A42:E42"/>
    <mergeCell ref="A1:E1"/>
    <mergeCell ref="A5:A11"/>
    <mergeCell ref="B5:B11"/>
    <mergeCell ref="A41:E41"/>
    <mergeCell ref="A26:A32"/>
    <mergeCell ref="B26:B32"/>
    <mergeCell ref="A33:A39"/>
    <mergeCell ref="B33:B39"/>
    <mergeCell ref="A12:A18"/>
    <mergeCell ref="B12:B18"/>
    <mergeCell ref="A19:A25"/>
    <mergeCell ref="B19:B25"/>
  </mergeCells>
  <pageMargins left="0.51181102362204722" right="0.31496062992125984" top="0.55118110236220474" bottom="0.35433070866141736" header="0.31496062992125984" footer="0.31496062992125984"/>
  <pageSetup paperSize="9" scale="96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19"/>
  <sheetViews>
    <sheetView view="pageBreakPreview" topLeftCell="A7" zoomScaleSheetLayoutView="100" workbookViewId="0">
      <selection activeCell="F8" sqref="F8:F19"/>
    </sheetView>
  </sheetViews>
  <sheetFormatPr defaultColWidth="9.140625" defaultRowHeight="15"/>
  <cols>
    <col min="1" max="1" width="5.85546875" style="8" customWidth="1"/>
    <col min="2" max="2" width="82.85546875" style="8" customWidth="1"/>
    <col min="3" max="3" width="9.7109375" style="8" customWidth="1"/>
    <col min="4" max="4" width="12" style="8" customWidth="1"/>
    <col min="5" max="5" width="14.42578125" style="8" customWidth="1"/>
    <col min="6" max="6" width="18.5703125" style="8" customWidth="1"/>
    <col min="7" max="7" width="42.28515625" style="8" customWidth="1"/>
    <col min="8" max="16384" width="9.140625" style="8"/>
  </cols>
  <sheetData>
    <row r="1" spans="1:7">
      <c r="A1" s="117" t="s">
        <v>62</v>
      </c>
      <c r="B1" s="117"/>
      <c r="C1" s="117"/>
      <c r="D1" s="117"/>
      <c r="E1" s="117"/>
      <c r="F1" s="117"/>
      <c r="G1" s="14"/>
    </row>
    <row r="2" spans="1:7">
      <c r="F2" s="7" t="s">
        <v>63</v>
      </c>
      <c r="G2" s="7"/>
    </row>
    <row r="3" spans="1:7" ht="89.25" customHeight="1">
      <c r="A3" s="122" t="s">
        <v>19</v>
      </c>
      <c r="B3" s="123" t="s">
        <v>64</v>
      </c>
      <c r="C3" s="123" t="s">
        <v>72</v>
      </c>
      <c r="D3" s="123" t="s">
        <v>65</v>
      </c>
      <c r="E3" s="122"/>
      <c r="F3" s="123" t="s">
        <v>66</v>
      </c>
    </row>
    <row r="4" spans="1:7" ht="19.5" customHeight="1">
      <c r="A4" s="122"/>
      <c r="B4" s="122"/>
      <c r="C4" s="122"/>
      <c r="D4" s="123" t="s">
        <v>67</v>
      </c>
      <c r="E4" s="122"/>
      <c r="F4" s="122"/>
    </row>
    <row r="5" spans="1:7" ht="59.25" customHeight="1">
      <c r="A5" s="122"/>
      <c r="B5" s="122"/>
      <c r="C5" s="122"/>
      <c r="D5" s="58" t="s">
        <v>0</v>
      </c>
      <c r="E5" s="13" t="s">
        <v>110</v>
      </c>
      <c r="F5" s="122"/>
    </row>
    <row r="6" spans="1:7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7" ht="28.9" customHeight="1">
      <c r="A7" s="11"/>
      <c r="B7" s="139" t="s">
        <v>161</v>
      </c>
      <c r="C7" s="139"/>
      <c r="D7" s="139"/>
      <c r="E7" s="139"/>
      <c r="F7" s="139"/>
    </row>
    <row r="8" spans="1:7" ht="75">
      <c r="A8" s="42">
        <v>1</v>
      </c>
      <c r="B8" s="46" t="s">
        <v>115</v>
      </c>
      <c r="C8" s="73" t="s">
        <v>95</v>
      </c>
      <c r="D8" s="73">
        <v>0</v>
      </c>
      <c r="E8" s="97" t="s">
        <v>168</v>
      </c>
      <c r="F8" s="159" t="s">
        <v>169</v>
      </c>
    </row>
    <row r="9" spans="1:7" ht="30">
      <c r="A9" s="42">
        <v>2</v>
      </c>
      <c r="B9" s="46" t="s">
        <v>116</v>
      </c>
      <c r="C9" s="73" t="s">
        <v>95</v>
      </c>
      <c r="D9" s="72">
        <v>98.5</v>
      </c>
      <c r="E9" s="101" t="s">
        <v>168</v>
      </c>
      <c r="F9" s="140"/>
    </row>
    <row r="10" spans="1:7" ht="30">
      <c r="A10" s="42">
        <v>3</v>
      </c>
      <c r="B10" s="46" t="s">
        <v>102</v>
      </c>
      <c r="C10" s="73" t="s">
        <v>95</v>
      </c>
      <c r="D10" s="72">
        <v>45</v>
      </c>
      <c r="E10" s="101" t="s">
        <v>168</v>
      </c>
      <c r="F10" s="140"/>
    </row>
    <row r="11" spans="1:7" ht="30">
      <c r="A11" s="42">
        <v>4</v>
      </c>
      <c r="B11" s="46" t="s">
        <v>117</v>
      </c>
      <c r="C11" s="73" t="s">
        <v>95</v>
      </c>
      <c r="D11" s="72">
        <v>100</v>
      </c>
      <c r="E11" s="101" t="s">
        <v>168</v>
      </c>
      <c r="F11" s="140"/>
    </row>
    <row r="12" spans="1:7" ht="45">
      <c r="A12" s="42">
        <v>5</v>
      </c>
      <c r="B12" s="46" t="s">
        <v>118</v>
      </c>
      <c r="C12" s="73" t="s">
        <v>95</v>
      </c>
      <c r="D12" s="72">
        <v>99</v>
      </c>
      <c r="E12" s="101" t="s">
        <v>168</v>
      </c>
      <c r="F12" s="140"/>
    </row>
    <row r="13" spans="1:7" ht="30">
      <c r="A13" s="42">
        <v>6</v>
      </c>
      <c r="B13" s="46" t="s">
        <v>119</v>
      </c>
      <c r="C13" s="73" t="s">
        <v>95</v>
      </c>
      <c r="D13" s="72">
        <v>0</v>
      </c>
      <c r="E13" s="101" t="s">
        <v>168</v>
      </c>
      <c r="F13" s="140"/>
    </row>
    <row r="14" spans="1:7" ht="45">
      <c r="A14" s="42">
        <v>7</v>
      </c>
      <c r="B14" s="46" t="s">
        <v>120</v>
      </c>
      <c r="C14" s="39" t="s">
        <v>122</v>
      </c>
      <c r="D14" s="39">
        <v>363.7</v>
      </c>
      <c r="E14" s="101" t="s">
        <v>168</v>
      </c>
      <c r="F14" s="140"/>
    </row>
    <row r="15" spans="1:7" ht="45">
      <c r="A15" s="42">
        <v>8</v>
      </c>
      <c r="B15" s="46" t="s">
        <v>121</v>
      </c>
      <c r="C15" s="73" t="s">
        <v>123</v>
      </c>
      <c r="D15" s="39">
        <v>16.899999999999999</v>
      </c>
      <c r="E15" s="101" t="s">
        <v>168</v>
      </c>
      <c r="F15" s="140"/>
    </row>
    <row r="16" spans="1:7" ht="45">
      <c r="A16" s="42">
        <v>9</v>
      </c>
      <c r="B16" s="46" t="s">
        <v>124</v>
      </c>
      <c r="C16" s="73" t="s">
        <v>125</v>
      </c>
      <c r="D16" s="72">
        <v>0</v>
      </c>
      <c r="E16" s="101" t="s">
        <v>168</v>
      </c>
      <c r="F16" s="140"/>
    </row>
    <row r="17" spans="1:6" ht="75">
      <c r="A17" s="42">
        <v>10</v>
      </c>
      <c r="B17" s="46" t="s">
        <v>126</v>
      </c>
      <c r="C17" s="73" t="s">
        <v>95</v>
      </c>
      <c r="D17" s="72">
        <v>0</v>
      </c>
      <c r="E17" s="101" t="s">
        <v>168</v>
      </c>
      <c r="F17" s="140"/>
    </row>
    <row r="18" spans="1:6" ht="45">
      <c r="A18" s="42">
        <v>11</v>
      </c>
      <c r="B18" s="46" t="s">
        <v>127</v>
      </c>
      <c r="C18" s="73" t="s">
        <v>95</v>
      </c>
      <c r="D18" s="72">
        <v>100</v>
      </c>
      <c r="E18" s="101" t="s">
        <v>168</v>
      </c>
      <c r="F18" s="140"/>
    </row>
    <row r="19" spans="1:6">
      <c r="A19" s="42">
        <v>12</v>
      </c>
      <c r="B19" s="46" t="s">
        <v>128</v>
      </c>
      <c r="C19" s="81" t="s">
        <v>123</v>
      </c>
      <c r="D19" s="76">
        <v>0</v>
      </c>
      <c r="E19" s="101" t="s">
        <v>168</v>
      </c>
      <c r="F19" s="141"/>
    </row>
  </sheetData>
  <mergeCells count="9">
    <mergeCell ref="B7:F7"/>
    <mergeCell ref="F8:F19"/>
    <mergeCell ref="A1:F1"/>
    <mergeCell ref="A3:A5"/>
    <mergeCell ref="B3:B5"/>
    <mergeCell ref="C3:C5"/>
    <mergeCell ref="D3:E3"/>
    <mergeCell ref="F3:F5"/>
    <mergeCell ref="D4:E4"/>
  </mergeCells>
  <pageMargins left="0.31496062992125984" right="0.11811023622047245" top="0.19685039370078741" bottom="0.19685039370078741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D11"/>
  <sheetViews>
    <sheetView topLeftCell="A7" zoomScale="80" zoomScaleNormal="80" workbookViewId="0">
      <selection activeCell="C8" sqref="C8"/>
    </sheetView>
  </sheetViews>
  <sheetFormatPr defaultRowHeight="15"/>
  <cols>
    <col min="1" max="1" width="5.5703125" customWidth="1"/>
    <col min="2" max="2" width="58.42578125" customWidth="1"/>
    <col min="3" max="3" width="97.5703125" customWidth="1"/>
    <col min="4" max="4" width="19.5703125" customWidth="1"/>
  </cols>
  <sheetData>
    <row r="1" spans="1:4" ht="29.25" customHeight="1">
      <c r="A1" s="142" t="s">
        <v>94</v>
      </c>
      <c r="B1" s="142"/>
      <c r="C1" s="142"/>
      <c r="D1" s="142"/>
    </row>
    <row r="2" spans="1:4" ht="44.25" customHeight="1">
      <c r="A2" s="40" t="s">
        <v>19</v>
      </c>
      <c r="B2" s="41" t="s">
        <v>91</v>
      </c>
      <c r="C2" s="41" t="s">
        <v>92</v>
      </c>
      <c r="D2" s="41" t="s">
        <v>90</v>
      </c>
    </row>
    <row r="3" spans="1:4">
      <c r="A3" s="40">
        <v>1</v>
      </c>
      <c r="B3" s="40">
        <v>2</v>
      </c>
      <c r="C3" s="40">
        <v>3</v>
      </c>
      <c r="D3" s="40">
        <v>4</v>
      </c>
    </row>
    <row r="4" spans="1:4" ht="135">
      <c r="A4" s="69">
        <v>1</v>
      </c>
      <c r="B4" s="46" t="s">
        <v>143</v>
      </c>
      <c r="C4" s="71" t="s">
        <v>180</v>
      </c>
      <c r="D4" s="70" t="s">
        <v>171</v>
      </c>
    </row>
    <row r="5" spans="1:4" ht="105">
      <c r="A5" s="69">
        <v>2</v>
      </c>
      <c r="B5" s="46" t="s">
        <v>190</v>
      </c>
      <c r="C5" s="66" t="s">
        <v>179</v>
      </c>
      <c r="D5" s="63" t="s">
        <v>172</v>
      </c>
    </row>
    <row r="6" spans="1:4" ht="105">
      <c r="A6" s="69">
        <v>3</v>
      </c>
      <c r="B6" s="46" t="s">
        <v>191</v>
      </c>
      <c r="C6" s="66" t="s">
        <v>181</v>
      </c>
      <c r="D6" s="103" t="s">
        <v>173</v>
      </c>
    </row>
    <row r="7" spans="1:4" ht="90">
      <c r="A7" s="98">
        <v>4</v>
      </c>
      <c r="B7" s="46" t="s">
        <v>191</v>
      </c>
      <c r="C7" s="66" t="s">
        <v>182</v>
      </c>
      <c r="D7" s="103" t="s">
        <v>174</v>
      </c>
    </row>
    <row r="8" spans="1:4" ht="90">
      <c r="A8" s="104">
        <v>5</v>
      </c>
      <c r="B8" s="46" t="s">
        <v>191</v>
      </c>
      <c r="C8" s="66" t="s">
        <v>183</v>
      </c>
      <c r="D8" s="103" t="s">
        <v>175</v>
      </c>
    </row>
    <row r="9" spans="1:4" ht="90">
      <c r="A9" s="104">
        <v>6</v>
      </c>
      <c r="B9" s="46" t="s">
        <v>191</v>
      </c>
      <c r="C9" s="66" t="s">
        <v>184</v>
      </c>
      <c r="D9" s="103" t="s">
        <v>176</v>
      </c>
    </row>
    <row r="10" spans="1:4" ht="90">
      <c r="A10" s="104">
        <v>7</v>
      </c>
      <c r="B10" s="46" t="s">
        <v>191</v>
      </c>
      <c r="C10" s="66" t="s">
        <v>185</v>
      </c>
      <c r="D10" s="103" t="s">
        <v>177</v>
      </c>
    </row>
    <row r="11" spans="1:4" ht="105">
      <c r="A11" s="104">
        <v>8</v>
      </c>
      <c r="B11" s="46" t="s">
        <v>191</v>
      </c>
      <c r="C11" s="66" t="s">
        <v>186</v>
      </c>
      <c r="D11" s="103" t="s">
        <v>178</v>
      </c>
    </row>
  </sheetData>
  <mergeCells count="1">
    <mergeCell ref="A1:D1"/>
  </mergeCells>
  <pageMargins left="0.31496062992125984" right="0.31496062992125984" top="0.35433070866141736" bottom="0.35433070866141736" header="0.31496062992125984" footer="0.31496062992125984"/>
  <pageSetup paperSize="9" scale="7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topLeftCell="A4" zoomScale="110" zoomScaleNormal="110" workbookViewId="0">
      <selection activeCell="F22" sqref="F22"/>
    </sheetView>
  </sheetViews>
  <sheetFormatPr defaultRowHeight="15"/>
  <cols>
    <col min="1" max="1" width="29" customWidth="1"/>
    <col min="2" max="2" width="10" customWidth="1"/>
    <col min="3" max="3" width="12.42578125" customWidth="1"/>
    <col min="6" max="6" width="10.42578125" bestFit="1" customWidth="1"/>
  </cols>
  <sheetData>
    <row r="1" spans="1:15" ht="20.100000000000001" customHeight="1">
      <c r="A1" s="148" t="s">
        <v>8</v>
      </c>
      <c r="B1" s="148"/>
      <c r="C1" s="149" t="s">
        <v>162</v>
      </c>
      <c r="D1" s="150"/>
      <c r="E1" s="150"/>
      <c r="F1" s="150"/>
      <c r="G1" s="150"/>
      <c r="H1" s="151"/>
    </row>
    <row r="2" spans="1:15" ht="38.25" customHeight="1">
      <c r="A2" s="148"/>
      <c r="B2" s="148"/>
      <c r="C2" s="152"/>
      <c r="D2" s="153"/>
      <c r="E2" s="153"/>
      <c r="F2" s="153"/>
      <c r="G2" s="153"/>
      <c r="H2" s="154"/>
    </row>
    <row r="3" spans="1:15" ht="21" customHeight="1">
      <c r="A3" s="148" t="s">
        <v>9</v>
      </c>
      <c r="B3" s="148"/>
      <c r="C3" s="155" t="s">
        <v>170</v>
      </c>
      <c r="D3" s="155"/>
      <c r="E3" s="155"/>
      <c r="F3" s="155"/>
      <c r="G3" s="155"/>
      <c r="H3" s="155"/>
    </row>
    <row r="4" spans="1:15" ht="20.100000000000001" customHeight="1">
      <c r="A4" s="4"/>
      <c r="B4" s="4"/>
      <c r="C4" s="5"/>
      <c r="D4" s="5"/>
      <c r="E4" s="5"/>
      <c r="F4" s="5"/>
      <c r="G4" s="5"/>
      <c r="H4" s="5"/>
    </row>
    <row r="5" spans="1:15">
      <c r="A5" s="2" t="s">
        <v>4</v>
      </c>
      <c r="B5" s="3"/>
      <c r="C5" s="3"/>
      <c r="D5" s="3"/>
      <c r="E5" s="3"/>
      <c r="F5" s="3"/>
      <c r="G5" s="3"/>
      <c r="H5" s="3"/>
    </row>
    <row r="6" spans="1:15">
      <c r="A6" s="1"/>
    </row>
    <row r="7" spans="1:15">
      <c r="A7" t="s">
        <v>73</v>
      </c>
      <c r="B7" s="6">
        <v>12</v>
      </c>
    </row>
    <row r="9" spans="1:15" ht="30">
      <c r="A9" s="15" t="s">
        <v>71</v>
      </c>
      <c r="B9" s="15" t="s">
        <v>72</v>
      </c>
      <c r="C9" s="15" t="s">
        <v>13</v>
      </c>
      <c r="D9" s="15" t="s">
        <v>0</v>
      </c>
      <c r="E9" s="15" t="s">
        <v>1</v>
      </c>
      <c r="F9" s="15" t="s">
        <v>2</v>
      </c>
    </row>
    <row r="10" spans="1:15" ht="183.75" customHeight="1">
      <c r="A10" s="46" t="s">
        <v>115</v>
      </c>
      <c r="B10" s="73" t="s">
        <v>95</v>
      </c>
      <c r="C10" s="30">
        <v>2</v>
      </c>
      <c r="D10" s="73">
        <f>Табл.11!E8</f>
        <v>0</v>
      </c>
      <c r="E10" s="101">
        <f>Табл.11!F8</f>
        <v>0</v>
      </c>
      <c r="F10" s="31">
        <v>1</v>
      </c>
      <c r="K10" s="19"/>
      <c r="L10" s="20"/>
      <c r="M10" s="21"/>
      <c r="N10" s="21"/>
      <c r="O10" s="22"/>
    </row>
    <row r="11" spans="1:15" ht="75">
      <c r="A11" s="46" t="s">
        <v>116</v>
      </c>
      <c r="B11" s="73" t="s">
        <v>95</v>
      </c>
      <c r="C11" s="30">
        <v>1</v>
      </c>
      <c r="D11" s="101">
        <f>Табл.11!E9</f>
        <v>98.5</v>
      </c>
      <c r="E11" s="101">
        <f>Табл.11!F9</f>
        <v>99.5</v>
      </c>
      <c r="F11" s="31">
        <f t="shared" ref="F11:F20" si="0">IF(C11=1,(E11/D11),(D11/E11))</f>
        <v>1.0101522842639594</v>
      </c>
      <c r="K11" s="19"/>
      <c r="L11" s="20"/>
      <c r="M11" s="21"/>
      <c r="N11" s="21"/>
      <c r="O11" s="22"/>
    </row>
    <row r="12" spans="1:15" ht="60">
      <c r="A12" s="46" t="s">
        <v>102</v>
      </c>
      <c r="B12" s="73" t="s">
        <v>95</v>
      </c>
      <c r="C12" s="30">
        <v>2</v>
      </c>
      <c r="D12" s="101">
        <f>Табл.11!E10</f>
        <v>45</v>
      </c>
      <c r="E12" s="101">
        <f>Табл.11!F10</f>
        <v>14.3</v>
      </c>
      <c r="F12" s="31">
        <f t="shared" si="0"/>
        <v>3.1468531468531467</v>
      </c>
      <c r="K12" s="19"/>
      <c r="L12" s="20"/>
      <c r="M12" s="21"/>
      <c r="N12" s="21"/>
      <c r="O12" s="22"/>
    </row>
    <row r="13" spans="1:15" ht="105">
      <c r="A13" s="46" t="s">
        <v>117</v>
      </c>
      <c r="B13" s="73" t="s">
        <v>95</v>
      </c>
      <c r="C13" s="30">
        <v>1</v>
      </c>
      <c r="D13" s="101">
        <f>Табл.11!E11</f>
        <v>100</v>
      </c>
      <c r="E13" s="101">
        <f>Табл.11!F11</f>
        <v>112.7</v>
      </c>
      <c r="F13" s="31">
        <f t="shared" si="0"/>
        <v>1.127</v>
      </c>
      <c r="K13" s="19"/>
      <c r="L13" s="20"/>
      <c r="M13" s="21"/>
      <c r="N13" s="21"/>
      <c r="O13" s="22"/>
    </row>
    <row r="14" spans="1:15" ht="135">
      <c r="A14" s="46" t="s">
        <v>118</v>
      </c>
      <c r="B14" s="73" t="s">
        <v>95</v>
      </c>
      <c r="C14" s="30">
        <v>1</v>
      </c>
      <c r="D14" s="101">
        <f>Табл.11!E12</f>
        <v>98.9</v>
      </c>
      <c r="E14" s="101">
        <f>Табл.11!F12</f>
        <v>96.3</v>
      </c>
      <c r="F14" s="31">
        <f t="shared" si="0"/>
        <v>0.97371081900910006</v>
      </c>
      <c r="K14" s="19"/>
      <c r="L14" s="20"/>
      <c r="M14" s="21"/>
      <c r="N14" s="21"/>
      <c r="O14" s="22"/>
    </row>
    <row r="15" spans="1:15" ht="90">
      <c r="A15" s="46" t="s">
        <v>119</v>
      </c>
      <c r="B15" s="73" t="s">
        <v>95</v>
      </c>
      <c r="C15" s="30">
        <v>2</v>
      </c>
      <c r="D15" s="101">
        <f>Табл.11!E13</f>
        <v>0</v>
      </c>
      <c r="E15" s="101">
        <f>Табл.11!F13</f>
        <v>0</v>
      </c>
      <c r="F15" s="31">
        <v>1</v>
      </c>
      <c r="K15" s="19"/>
      <c r="L15" s="20"/>
      <c r="M15" s="21"/>
      <c r="N15" s="21"/>
      <c r="O15" s="22"/>
    </row>
    <row r="16" spans="1:15" ht="135">
      <c r="A16" s="46" t="s">
        <v>120</v>
      </c>
      <c r="B16" s="39" t="s">
        <v>122</v>
      </c>
      <c r="C16" s="30">
        <v>1</v>
      </c>
      <c r="D16" s="101">
        <f>Табл.11!E14</f>
        <v>352.5</v>
      </c>
      <c r="E16" s="101">
        <f>Табл.11!F14</f>
        <v>510.8</v>
      </c>
      <c r="F16" s="31">
        <f t="shared" si="0"/>
        <v>1.4490780141843973</v>
      </c>
      <c r="K16" s="19"/>
      <c r="L16" s="20"/>
      <c r="M16" s="21"/>
      <c r="N16" s="21"/>
      <c r="O16" s="22"/>
    </row>
    <row r="17" spans="1:15" ht="135">
      <c r="A17" s="46" t="s">
        <v>121</v>
      </c>
      <c r="B17" s="73" t="s">
        <v>123</v>
      </c>
      <c r="C17" s="30">
        <v>1</v>
      </c>
      <c r="D17" s="101">
        <f>Табл.11!E15</f>
        <v>16.399999999999999</v>
      </c>
      <c r="E17" s="101">
        <f>Табл.11!F15</f>
        <v>24.7</v>
      </c>
      <c r="F17" s="31">
        <f t="shared" si="0"/>
        <v>1.5060975609756098</v>
      </c>
      <c r="K17" s="19"/>
      <c r="L17" s="20"/>
      <c r="M17" s="21"/>
      <c r="N17" s="21"/>
      <c r="O17" s="22"/>
    </row>
    <row r="18" spans="1:15" ht="120">
      <c r="A18" s="46" t="s">
        <v>124</v>
      </c>
      <c r="B18" s="73" t="s">
        <v>125</v>
      </c>
      <c r="C18" s="30">
        <v>2</v>
      </c>
      <c r="D18" s="101">
        <f>Табл.11!E16</f>
        <v>0</v>
      </c>
      <c r="E18" s="101">
        <f>Табл.11!F16</f>
        <v>0</v>
      </c>
      <c r="F18" s="31">
        <v>1</v>
      </c>
      <c r="K18" s="19"/>
      <c r="L18" s="20"/>
      <c r="M18" s="21"/>
      <c r="N18" s="21"/>
      <c r="O18" s="22"/>
    </row>
    <row r="19" spans="1:15" ht="225">
      <c r="A19" s="46" t="s">
        <v>126</v>
      </c>
      <c r="B19" s="73" t="s">
        <v>95</v>
      </c>
      <c r="C19" s="30">
        <v>2</v>
      </c>
      <c r="D19" s="101">
        <f>Табл.11!E17</f>
        <v>0</v>
      </c>
      <c r="E19" s="101">
        <f>Табл.11!F17</f>
        <v>0</v>
      </c>
      <c r="F19" s="31">
        <v>1</v>
      </c>
      <c r="K19" s="19"/>
      <c r="L19" s="20"/>
      <c r="M19" s="21"/>
      <c r="N19" s="21"/>
      <c r="O19" s="22"/>
    </row>
    <row r="20" spans="1:15" ht="135">
      <c r="A20" s="46" t="s">
        <v>127</v>
      </c>
      <c r="B20" s="73" t="s">
        <v>95</v>
      </c>
      <c r="C20" s="30">
        <v>1</v>
      </c>
      <c r="D20" s="101">
        <f>Табл.11!E18</f>
        <v>100</v>
      </c>
      <c r="E20" s="101">
        <f>Табл.11!F18</f>
        <v>100</v>
      </c>
      <c r="F20" s="31">
        <f t="shared" si="0"/>
        <v>1</v>
      </c>
      <c r="K20" s="19"/>
      <c r="L20" s="20"/>
      <c r="M20" s="21"/>
      <c r="N20" s="21"/>
      <c r="O20" s="22"/>
    </row>
    <row r="21" spans="1:15" ht="45">
      <c r="A21" s="46" t="s">
        <v>128</v>
      </c>
      <c r="B21" s="81" t="s">
        <v>123</v>
      </c>
      <c r="C21" s="30">
        <v>2</v>
      </c>
      <c r="D21" s="101">
        <f>Табл.11!E19</f>
        <v>0</v>
      </c>
      <c r="E21" s="101">
        <f>Табл.11!F19</f>
        <v>0</v>
      </c>
      <c r="F21" s="31">
        <v>1</v>
      </c>
      <c r="K21" s="19"/>
      <c r="L21" s="20"/>
      <c r="M21" s="21"/>
      <c r="N21" s="21"/>
      <c r="O21" s="22"/>
    </row>
    <row r="22" spans="1:15">
      <c r="K22" s="19"/>
      <c r="L22" s="20"/>
      <c r="M22" s="21"/>
      <c r="N22" s="21"/>
      <c r="O22" s="22"/>
    </row>
    <row r="23" spans="1:15">
      <c r="A23" s="12" t="s">
        <v>14</v>
      </c>
      <c r="B23" s="24">
        <v>1</v>
      </c>
    </row>
    <row r="24" spans="1:15">
      <c r="A24" s="12" t="s">
        <v>74</v>
      </c>
      <c r="B24" s="24">
        <v>2</v>
      </c>
    </row>
    <row r="26" spans="1:15">
      <c r="A26" s="23" t="s">
        <v>3</v>
      </c>
      <c r="B26" s="33">
        <f>1/B7*SUM(F10:F21)</f>
        <v>1.2677409854405177</v>
      </c>
      <c r="D26" s="1" t="s">
        <v>16</v>
      </c>
      <c r="E26" s="33">
        <f>B26</f>
        <v>1.2677409854405177</v>
      </c>
    </row>
    <row r="28" spans="1:15">
      <c r="A28" s="2" t="s">
        <v>15</v>
      </c>
      <c r="B28" s="2"/>
      <c r="C28" s="2"/>
      <c r="D28" s="2"/>
      <c r="E28" s="2"/>
      <c r="F28" s="2"/>
      <c r="G28" s="2"/>
      <c r="H28" s="2"/>
    </row>
    <row r="30" spans="1:15" ht="17.25">
      <c r="B30" s="32" t="s">
        <v>6</v>
      </c>
      <c r="C30" s="32" t="s">
        <v>7</v>
      </c>
      <c r="D30" s="32" t="s">
        <v>5</v>
      </c>
    </row>
    <row r="31" spans="1:15">
      <c r="B31" s="65">
        <f>Табл.13!E6</f>
        <v>197861.89999999997</v>
      </c>
      <c r="C31" s="65">
        <f>Табл.13!F6</f>
        <v>196239.69999999998</v>
      </c>
      <c r="D31" s="34">
        <f>B31/C31</f>
        <v>1.0082664211166241</v>
      </c>
    </row>
    <row r="32" spans="1:15" ht="15.75" thickBot="1"/>
    <row r="33" spans="2:7" ht="35.1" customHeight="1" thickBot="1">
      <c r="B33" s="143" t="s">
        <v>80</v>
      </c>
      <c r="C33" s="144"/>
      <c r="D33" s="144"/>
      <c r="E33" s="145"/>
      <c r="F33" s="146">
        <f>(B26+E26)/D31</f>
        <v>2.5146944475975577</v>
      </c>
      <c r="G33" s="147"/>
    </row>
    <row r="35" spans="2:7">
      <c r="B35" s="156" t="s">
        <v>81</v>
      </c>
      <c r="C35" s="156"/>
      <c r="D35" s="156"/>
      <c r="E35" s="156"/>
      <c r="F35" s="157" t="s">
        <v>84</v>
      </c>
      <c r="G35" s="157"/>
    </row>
    <row r="36" spans="2:7">
      <c r="B36" s="156" t="s">
        <v>82</v>
      </c>
      <c r="C36" s="156"/>
      <c r="D36" s="156"/>
      <c r="E36" s="156"/>
      <c r="F36" s="157" t="s">
        <v>85</v>
      </c>
      <c r="G36" s="157"/>
    </row>
    <row r="37" spans="2:7">
      <c r="B37" s="156" t="s">
        <v>83</v>
      </c>
      <c r="C37" s="156"/>
      <c r="D37" s="156"/>
      <c r="E37" s="156"/>
      <c r="F37" s="157" t="s">
        <v>86</v>
      </c>
      <c r="G37" s="157"/>
    </row>
  </sheetData>
  <mergeCells count="12">
    <mergeCell ref="B35:E35"/>
    <mergeCell ref="B36:E36"/>
    <mergeCell ref="B37:E37"/>
    <mergeCell ref="F35:G35"/>
    <mergeCell ref="F36:G36"/>
    <mergeCell ref="F37:G37"/>
    <mergeCell ref="B33:E33"/>
    <mergeCell ref="F33:G33"/>
    <mergeCell ref="A1:B2"/>
    <mergeCell ref="C1:H2"/>
    <mergeCell ref="A3:B3"/>
    <mergeCell ref="C3:H3"/>
  </mergeCells>
  <pageMargins left="0.51181102362204722" right="0.31496062992125984" top="0.55118110236220474" bottom="0.35433070866141736" header="0.31496062992125984" footer="0.31496062992125984"/>
  <pageSetup paperSize="9" scale="8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Титул</vt:lpstr>
      <vt:lpstr>Табл.11</vt:lpstr>
      <vt:lpstr>Табл.12</vt:lpstr>
      <vt:lpstr>Табл.13</vt:lpstr>
      <vt:lpstr>Табл.14</vt:lpstr>
      <vt:lpstr>Табл.16</vt:lpstr>
      <vt:lpstr>Изменения МП</vt:lpstr>
      <vt:lpstr>Оц.Эфф.МП</vt:lpstr>
      <vt:lpstr>Лист1</vt:lpstr>
      <vt:lpstr>Лист2</vt:lpstr>
      <vt:lpstr>Лист3</vt:lpstr>
      <vt:lpstr>пояснительная записка</vt:lpstr>
      <vt:lpstr>'Изменения МП'!Заголовки_для_печати</vt:lpstr>
      <vt:lpstr>Табл.11!Заголовки_для_печати</vt:lpstr>
      <vt:lpstr>Табл.12!Заголовки_для_печати</vt:lpstr>
      <vt:lpstr>Табл.14!Заголовки_для_печати</vt:lpstr>
      <vt:lpstr>Табл.16!Заголовки_для_печати</vt:lpstr>
      <vt:lpstr>Табл.11!Область_печати</vt:lpstr>
      <vt:lpstr>Табл.16!Область_печати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sheu</cp:lastModifiedBy>
  <cp:lastPrinted>2025-03-05T14:24:43Z</cp:lastPrinted>
  <dcterms:created xsi:type="dcterms:W3CDTF">2013-07-25T11:10:50Z</dcterms:created>
  <dcterms:modified xsi:type="dcterms:W3CDTF">2025-03-05T15:28:35Z</dcterms:modified>
</cp:coreProperties>
</file>