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H9" i="1"/>
  <c r="E12" i="2"/>
  <c r="F9" i="1"/>
  <c r="I12"/>
  <c r="G12"/>
  <c r="F5"/>
  <c r="C9"/>
  <c r="C5"/>
  <c r="B9"/>
  <c r="F4" i="2"/>
  <c r="C4"/>
  <c r="I8"/>
  <c r="G8"/>
  <c r="B4"/>
  <c r="D8"/>
  <c r="E8" s="1"/>
  <c r="D12" i="1"/>
  <c r="D11"/>
  <c r="H14" i="2"/>
  <c r="H18"/>
  <c r="D9"/>
  <c r="F23"/>
  <c r="I22"/>
  <c r="I15"/>
  <c r="B14"/>
  <c r="D17" i="1"/>
  <c r="D13"/>
  <c r="E13" s="1"/>
  <c r="B5"/>
  <c r="D9" l="1"/>
  <c r="E9" s="1"/>
  <c r="I9"/>
  <c r="G9"/>
  <c r="D17" i="2"/>
  <c r="E17" s="1"/>
  <c r="C14"/>
  <c r="D15"/>
  <c r="E15" s="1"/>
  <c r="H4"/>
  <c r="D19" i="1"/>
  <c r="E19" s="1"/>
  <c r="B4"/>
  <c r="D20"/>
  <c r="E20" s="1"/>
  <c r="B14"/>
  <c r="I17"/>
  <c r="I24" i="2"/>
  <c r="G24"/>
  <c r="D24"/>
  <c r="E24" s="1"/>
  <c r="C23"/>
  <c r="C12"/>
  <c r="B23"/>
  <c r="D6" l="1"/>
  <c r="E6" s="1"/>
  <c r="G17" i="1"/>
  <c r="B10" i="2"/>
  <c r="G18" i="1"/>
  <c r="H10" i="2"/>
  <c r="F10"/>
  <c r="C10"/>
  <c r="F18"/>
  <c r="C18"/>
  <c r="B18"/>
  <c r="D19"/>
  <c r="E19" s="1"/>
  <c r="F14"/>
  <c r="D6" i="1"/>
  <c r="E6" s="1"/>
  <c r="E17"/>
  <c r="I15"/>
  <c r="I7"/>
  <c r="G8"/>
  <c r="G7"/>
  <c r="I20" i="2"/>
  <c r="G20"/>
  <c r="D20"/>
  <c r="E20" s="1"/>
  <c r="D11"/>
  <c r="E11" s="1"/>
  <c r="I25"/>
  <c r="I7"/>
  <c r="I5"/>
  <c r="G25"/>
  <c r="G22"/>
  <c r="G16"/>
  <c r="G7"/>
  <c r="G5"/>
  <c r="H21"/>
  <c r="F21"/>
  <c r="H12"/>
  <c r="F12"/>
  <c r="D25"/>
  <c r="E25" s="1"/>
  <c r="D22"/>
  <c r="E22" s="1"/>
  <c r="D16"/>
  <c r="E16" s="1"/>
  <c r="D13"/>
  <c r="D7"/>
  <c r="E7" s="1"/>
  <c r="D5"/>
  <c r="E5" s="1"/>
  <c r="C21"/>
  <c r="B21"/>
  <c r="B12"/>
  <c r="I16" i="1"/>
  <c r="I8"/>
  <c r="I6"/>
  <c r="G16"/>
  <c r="G15"/>
  <c r="G6"/>
  <c r="H14"/>
  <c r="F14"/>
  <c r="H5"/>
  <c r="D10"/>
  <c r="D18"/>
  <c r="E18" s="1"/>
  <c r="D15"/>
  <c r="E15" s="1"/>
  <c r="D16"/>
  <c r="E16" s="1"/>
  <c r="D8"/>
  <c r="E8" s="1"/>
  <c r="D7"/>
  <c r="E7" s="1"/>
  <c r="C14"/>
  <c r="I21" i="2" l="1"/>
  <c r="E10" i="1"/>
  <c r="I18" i="2"/>
  <c r="D10"/>
  <c r="E10" s="1"/>
  <c r="C26"/>
  <c r="C28"/>
  <c r="B28"/>
  <c r="B26"/>
  <c r="G18"/>
  <c r="C4" i="1"/>
  <c r="C21" s="1"/>
  <c r="B21"/>
  <c r="D18" i="2"/>
  <c r="E18" s="1"/>
  <c r="D5" i="1"/>
  <c r="E5" s="1"/>
  <c r="D14"/>
  <c r="E14" s="1"/>
  <c r="G4" i="2"/>
  <c r="I4"/>
  <c r="G14"/>
  <c r="G21"/>
  <c r="D12"/>
  <c r="D14"/>
  <c r="E14" s="1"/>
  <c r="D21"/>
  <c r="E21" s="1"/>
  <c r="D23"/>
  <c r="D4"/>
  <c r="E4" s="1"/>
  <c r="G5" i="1"/>
  <c r="I5"/>
  <c r="G14"/>
  <c r="I14"/>
  <c r="F4"/>
  <c r="H4"/>
  <c r="H21" s="1"/>
  <c r="D26" i="2" l="1"/>
  <c r="E26" s="1"/>
  <c r="D28"/>
  <c r="E28" s="1"/>
  <c r="D4" i="1"/>
  <c r="E4" s="1"/>
  <c r="D21"/>
  <c r="E21" s="1"/>
  <c r="I4"/>
  <c r="E23" i="2"/>
  <c r="G4" i="1"/>
  <c r="F21"/>
  <c r="G21" s="1"/>
  <c r="I21" l="1"/>
  <c r="H23" i="2"/>
  <c r="F26"/>
  <c r="F28" s="1"/>
  <c r="I23" l="1"/>
  <c r="H26"/>
  <c r="G28"/>
  <c r="G26"/>
  <c r="G23"/>
  <c r="I26" l="1"/>
  <c r="H28"/>
  <c r="I28" s="1"/>
</calcChain>
</file>

<file path=xl/sharedStrings.xml><?xml version="1.0" encoding="utf-8"?>
<sst xmlns="http://schemas.openxmlformats.org/spreadsheetml/2006/main" count="62" uniqueCount="52">
  <si>
    <t>Всего доходов</t>
  </si>
  <si>
    <t>в тыс. руб. к предыдущему году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</si>
  <si>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</si>
  <si>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</si>
  <si>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</si>
  <si>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</si>
  <si>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</si>
  <si>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</si>
  <si>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</si>
  <si>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</si>
  <si>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</si>
  <si>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</si>
  <si>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</si>
  <si>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</si>
  <si>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</si>
  <si>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Национальная экономика, всего</t>
  </si>
  <si>
    <t>Жилищно-коммунальное хозяйство, всего</t>
  </si>
  <si>
    <t xml:space="preserve">Культура </t>
  </si>
  <si>
    <t>Социальная политика, всего</t>
  </si>
  <si>
    <t>Социальное обеспечение населения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</si>
  <si>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</si>
  <si>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</si>
  <si>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</si>
  <si>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</si>
  <si>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</si>
  <si>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</si>
  <si>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</si>
  <si>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Благоустройство</t>
  </si>
  <si>
    <t>Культура и кинематография</t>
  </si>
  <si>
    <t>Субсидии</t>
  </si>
  <si>
    <t>Жилищное хозяйство</t>
  </si>
  <si>
    <t>Налоговые и неналоговые доходы</t>
  </si>
  <si>
    <t>Мобилизационная и вневойсковая подготовка</t>
  </si>
  <si>
    <t>Пенсионное обеспечение</t>
  </si>
  <si>
    <t>Иные межбюджетные трансферты</t>
  </si>
  <si>
    <t>Прочие безвозмездные поступления</t>
  </si>
  <si>
    <t>Безвозмездные поступления от негосударственных организаций</t>
  </si>
  <si>
    <t>Обеспечение проведения выборов и референдумов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</si>
  <si>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</si>
  <si>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</si>
  <si>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</si>
  <si>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Другие вопросы в области национальной экономики</t>
  </si>
  <si>
    <t>Доходы  от оказания платных услуг (работ) и компенсации затрат государства</t>
  </si>
  <si>
    <t>Доходы  от использования имущества. находящегося в государственной и  муниципальной собственности</t>
  </si>
  <si>
    <t>обеспечение деятельности финансовых. Налоговых и таможенных органов финансового (финансово-бюджетного) надзора</t>
  </si>
  <si>
    <t>Безвозмездные поступления, всего</t>
  </si>
  <si>
    <t xml:space="preserve">Анализ доходов бюджета  Яргомжского сельского поселения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</si>
  <si>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</si>
  <si>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</si>
  <si>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</si>
  <si>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</si>
  <si>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Яргомжского сельского поселения на 2024 год и плановый период 2025 и 2026 годов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</si>
</sst>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0"/>
      <color rgb="FFFF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2" xfId="0" applyFont="1" applyBorder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2" fontId="9" fillId="0" borderId="0" xfId="0" applyNumberFormat="1" applyFont="1" applyBorder="1" applyAlignment="1"/>
    <xf numFmtId="0" fontId="10" fillId="0" borderId="0" xfId="0" applyFont="1"/>
    <xf numFmtId="0" fontId="5" fillId="0" borderId="0" xfId="0" applyFont="1"/>
    <xf numFmtId="2" fontId="5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3" fillId="0" borderId="0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3" fillId="0" borderId="0" xfId="0" applyFont="1"/>
    <xf numFmtId="0" fontId="1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49" fontId="15" fillId="0" borderId="2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15" fillId="0" borderId="2" xfId="0" applyNumberFormat="1" applyFont="1" applyFill="1" applyBorder="1" applyAlignment="1">
      <alignment wrapText="1"/>
    </xf>
    <xf numFmtId="0" fontId="15" fillId="0" borderId="0" xfId="0" applyFont="1"/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Border="1"/>
    <xf numFmtId="2" fontId="11" fillId="0" borderId="0" xfId="0" applyNumberFormat="1" applyFont="1"/>
    <xf numFmtId="0" fontId="16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7"/>
  <sheetViews>
    <sheetView tabSelected="1" workbookViewId="0">
      <selection activeCell="I4" sqref="I4:I21"/>
    </sheetView>
  </sheetViews>
  <sheetFormatPr defaultRowHeight="15"/>
  <cols>
    <col min="1" max="1" width="43.5703125" customWidth="1"/>
    <col min="2" max="2" width="12" customWidth="1"/>
    <col min="3" max="3" width="12.140625" customWidth="1"/>
    <col min="4" max="4" width="11.85546875" customWidth="1"/>
    <col min="6" max="6" width="10.7109375" customWidth="1"/>
    <col min="7" max="7" width="10.28515625" customWidth="1"/>
    <col min="8" max="8" width="11.140625" customWidth="1"/>
  </cols>
  <sheetData>
    <row r="1" spans="1:12">
      <c r="A1" s="7"/>
      <c r="B1" s="7"/>
      <c r="C1" s="7"/>
      <c r="D1" s="7"/>
      <c r="E1" s="7"/>
      <c r="F1" s="7"/>
      <c r="G1" s="7"/>
      <c r="H1" s="7" t="s">
        <v>23</v>
      </c>
      <c r="I1" s="7"/>
    </row>
    <row r="2" spans="1:12">
      <c r="A2" s="7" t="s">
        <v>46</v>
      </c>
      <c r="B2" s="7"/>
      <c r="C2" s="7"/>
      <c r="D2" s="7"/>
      <c r="E2" s="7"/>
      <c r="F2" s="7"/>
      <c r="G2" s="7"/>
      <c r="H2" s="7"/>
      <c r="I2" s="7"/>
    </row>
    <row r="3" spans="1:12" ht="141.75" customHeight="1">
      <c r="A3" s="19"/>
      <c r="B3" s="20" t="s">
        <v>47</v>
      </c>
      <c r="C3" s="20" t="s">
        <v>48</v>
      </c>
      <c r="D3" s="20" t="s">
        <v>1</v>
      </c>
      <c r="E3" s="20" t="s">
        <v>38</v>
      </c>
      <c r="F3" s="21" t="s">
        <v>49</v>
      </c>
      <c r="G3" s="20" t="s">
        <v>38</v>
      </c>
      <c r="H3" s="21" t="s">
        <v>50</v>
      </c>
      <c r="I3" s="20" t="s">
        <v>38</v>
      </c>
      <c r="K3" s="14"/>
      <c r="L3" s="14"/>
    </row>
    <row r="4" spans="1:12">
      <c r="A4" s="24" t="s">
        <v>31</v>
      </c>
      <c r="B4" s="22">
        <f>SUM(B5,B9)</f>
        <v>6065</v>
      </c>
      <c r="C4" s="22">
        <f>SUM(C9,C5)</f>
        <v>5739</v>
      </c>
      <c r="D4" s="22">
        <f t="shared" ref="D4:D10" si="0">C4-B4</f>
        <v>-326</v>
      </c>
      <c r="E4" s="22">
        <f t="shared" ref="E4:E9" si="1">D4/B4*100</f>
        <v>-5.3751030502885406</v>
      </c>
      <c r="F4" s="22">
        <f>SUM(F5,F9)</f>
        <v>5876</v>
      </c>
      <c r="G4" s="22">
        <f t="shared" ref="G4:G9" si="2">(F4/C4*100)-100</f>
        <v>2.3871754661090705</v>
      </c>
      <c r="H4" s="22">
        <f>SUM(H5,H9)</f>
        <v>6035</v>
      </c>
      <c r="I4" s="22">
        <f t="shared" ref="I4:I7" si="3">H4/F4*100-100</f>
        <v>2.7059223961878729</v>
      </c>
    </row>
    <row r="5" spans="1:12">
      <c r="A5" s="24" t="s">
        <v>2</v>
      </c>
      <c r="B5" s="23">
        <f>SUM(B6:B8)</f>
        <v>6033</v>
      </c>
      <c r="C5" s="23">
        <f>SUM(C6:C8)</f>
        <v>5736</v>
      </c>
      <c r="D5" s="23">
        <f t="shared" si="0"/>
        <v>-297</v>
      </c>
      <c r="E5" s="22">
        <f t="shared" si="1"/>
        <v>-4.9229239184485332</v>
      </c>
      <c r="F5" s="23">
        <f>SUM(F6:F8)</f>
        <v>5873</v>
      </c>
      <c r="G5" s="22">
        <f t="shared" si="2"/>
        <v>2.3884239888424048</v>
      </c>
      <c r="H5" s="23">
        <f>SUM(H6:H8)</f>
        <v>6032</v>
      </c>
      <c r="I5" s="23">
        <f t="shared" si="3"/>
        <v>2.7073046143367918</v>
      </c>
    </row>
    <row r="6" spans="1:12" ht="25.5" customHeight="1">
      <c r="A6" s="25" t="s">
        <v>3</v>
      </c>
      <c r="B6" s="23">
        <v>2117</v>
      </c>
      <c r="C6" s="23">
        <v>2403</v>
      </c>
      <c r="D6" s="23">
        <f t="shared" si="0"/>
        <v>286</v>
      </c>
      <c r="E6" s="22">
        <f t="shared" si="1"/>
        <v>13.509683514407181</v>
      </c>
      <c r="F6" s="23">
        <v>2523</v>
      </c>
      <c r="G6" s="22">
        <f t="shared" si="2"/>
        <v>4.9937578027465577</v>
      </c>
      <c r="H6" s="23">
        <v>2664</v>
      </c>
      <c r="I6" s="23">
        <f t="shared" si="3"/>
        <v>5.5885850178358965</v>
      </c>
    </row>
    <row r="7" spans="1:12" ht="21.75" customHeight="1">
      <c r="A7" s="26" t="s">
        <v>4</v>
      </c>
      <c r="B7" s="23">
        <v>3912</v>
      </c>
      <c r="C7" s="23">
        <v>3329</v>
      </c>
      <c r="D7" s="23">
        <f t="shared" si="0"/>
        <v>-583</v>
      </c>
      <c r="E7" s="22">
        <f t="shared" si="1"/>
        <v>-14.902862985685072</v>
      </c>
      <c r="F7" s="23">
        <v>3346</v>
      </c>
      <c r="G7" s="22">
        <f t="shared" si="2"/>
        <v>0.51066386302191802</v>
      </c>
      <c r="H7" s="23">
        <v>3364</v>
      </c>
      <c r="I7" s="23">
        <f t="shared" si="3"/>
        <v>0.53795576808128942</v>
      </c>
    </row>
    <row r="8" spans="1:12" ht="24.75" customHeight="1">
      <c r="A8" s="25" t="s">
        <v>5</v>
      </c>
      <c r="B8" s="23">
        <v>4</v>
      </c>
      <c r="C8" s="23">
        <v>4</v>
      </c>
      <c r="D8" s="23">
        <f t="shared" si="0"/>
        <v>0</v>
      </c>
      <c r="E8" s="22">
        <f t="shared" si="1"/>
        <v>0</v>
      </c>
      <c r="F8" s="23">
        <v>4</v>
      </c>
      <c r="G8" s="22">
        <f t="shared" si="2"/>
        <v>0</v>
      </c>
      <c r="H8" s="23">
        <v>4</v>
      </c>
      <c r="I8" s="23">
        <f t="shared" ref="I8:I9" si="4">H8/F8*100-100</f>
        <v>0</v>
      </c>
    </row>
    <row r="9" spans="1:12" ht="20.25" customHeight="1">
      <c r="A9" s="27" t="s">
        <v>6</v>
      </c>
      <c r="B9" s="23">
        <f>B11+B12+B13</f>
        <v>32</v>
      </c>
      <c r="C9" s="23">
        <f>C10+C13+C11+C12</f>
        <v>3</v>
      </c>
      <c r="D9" s="23">
        <f>C9-B9</f>
        <v>-29</v>
      </c>
      <c r="E9" s="22">
        <f t="shared" si="1"/>
        <v>-90.625</v>
      </c>
      <c r="F9" s="23">
        <f>F10+F13+F11+F12</f>
        <v>3</v>
      </c>
      <c r="G9" s="22">
        <f t="shared" si="2"/>
        <v>0</v>
      </c>
      <c r="H9" s="23">
        <f>H10+H13+H11+H12</f>
        <v>3</v>
      </c>
      <c r="I9" s="23">
        <f t="shared" si="4"/>
        <v>0</v>
      </c>
    </row>
    <row r="10" spans="1:12" ht="38.25" hidden="1" customHeight="1">
      <c r="A10" s="25" t="s">
        <v>7</v>
      </c>
      <c r="B10" s="23"/>
      <c r="C10" s="23"/>
      <c r="D10" s="23">
        <f t="shared" si="0"/>
        <v>0</v>
      </c>
      <c r="E10" s="22" t="e">
        <f>D10/B10*100</f>
        <v>#DIV/0!</v>
      </c>
      <c r="F10" s="23"/>
      <c r="G10" s="22"/>
      <c r="H10" s="23"/>
      <c r="I10" s="23"/>
      <c r="J10" s="7"/>
    </row>
    <row r="11" spans="1:12" ht="39">
      <c r="A11" s="28" t="s">
        <v>43</v>
      </c>
      <c r="B11" s="23">
        <v>32</v>
      </c>
      <c r="C11" s="23">
        <v>0</v>
      </c>
      <c r="D11" s="23">
        <f t="shared" ref="D11" si="5">C11-B11</f>
        <v>-32</v>
      </c>
      <c r="E11" s="22"/>
      <c r="F11" s="23">
        <v>0</v>
      </c>
      <c r="G11" s="22"/>
      <c r="H11" s="23">
        <v>0</v>
      </c>
      <c r="I11" s="23"/>
      <c r="J11" s="7"/>
    </row>
    <row r="12" spans="1:12" ht="25.5" customHeight="1">
      <c r="A12" s="28" t="s">
        <v>42</v>
      </c>
      <c r="B12" s="23">
        <v>0</v>
      </c>
      <c r="C12" s="23">
        <v>3</v>
      </c>
      <c r="D12" s="23">
        <f t="shared" ref="D12" si="6">C12-B12</f>
        <v>3</v>
      </c>
      <c r="E12" s="22"/>
      <c r="F12" s="23">
        <v>3</v>
      </c>
      <c r="G12" s="22">
        <f t="shared" ref="G11:G12" si="7">(F12/C12*100)-100</f>
        <v>0</v>
      </c>
      <c r="H12" s="23">
        <v>3</v>
      </c>
      <c r="I12" s="23">
        <f t="shared" ref="I11:I12" si="8">H12/F12*100-100</f>
        <v>0</v>
      </c>
    </row>
    <row r="13" spans="1:12" ht="31.5" hidden="1" customHeight="1">
      <c r="A13" s="25"/>
      <c r="B13" s="23">
        <v>0</v>
      </c>
      <c r="C13" s="23"/>
      <c r="D13" s="23">
        <f t="shared" ref="D13" si="9">C13-B13</f>
        <v>0</v>
      </c>
      <c r="E13" s="22" t="e">
        <f>D13/B13*100</f>
        <v>#DIV/0!</v>
      </c>
      <c r="F13" s="23"/>
      <c r="G13" s="22"/>
      <c r="H13" s="23"/>
      <c r="I13" s="23"/>
      <c r="J13" s="7"/>
    </row>
    <row r="14" spans="1:12" ht="24" customHeight="1">
      <c r="A14" s="24" t="s">
        <v>45</v>
      </c>
      <c r="B14" s="22">
        <f>SUM(B15:B20)</f>
        <v>10310</v>
      </c>
      <c r="C14" s="22">
        <f>SUM(C15:C18)</f>
        <v>10555.8</v>
      </c>
      <c r="D14" s="22">
        <f t="shared" ref="D14:D19" si="10">C14-B14</f>
        <v>245.79999999999927</v>
      </c>
      <c r="E14" s="22">
        <f t="shared" ref="E14:E15" si="11">D14/B14*100</f>
        <v>2.3840931134820491</v>
      </c>
      <c r="F14" s="22">
        <f>SUM(F15:F18)</f>
        <v>5402.9</v>
      </c>
      <c r="G14" s="22">
        <f t="shared" ref="G14:G21" si="12">(F14/C14*100)-100</f>
        <v>-48.815816896871866</v>
      </c>
      <c r="H14" s="22">
        <f>SUM(H15:H18)</f>
        <v>5414</v>
      </c>
      <c r="I14" s="22">
        <f>H14/F14*100-100</f>
        <v>0.20544522386126118</v>
      </c>
      <c r="J14" s="7"/>
    </row>
    <row r="15" spans="1:12" ht="29.25" customHeight="1">
      <c r="A15" s="25" t="s">
        <v>8</v>
      </c>
      <c r="B15" s="23">
        <v>4827.2</v>
      </c>
      <c r="C15" s="23">
        <v>5395.8</v>
      </c>
      <c r="D15" s="23">
        <f t="shared" si="10"/>
        <v>568.60000000000036</v>
      </c>
      <c r="E15" s="22">
        <f t="shared" si="11"/>
        <v>11.779085183957582</v>
      </c>
      <c r="F15" s="23">
        <v>5132</v>
      </c>
      <c r="G15" s="22">
        <f t="shared" si="12"/>
        <v>-4.8889877311983412</v>
      </c>
      <c r="H15" s="23">
        <v>5143.1000000000004</v>
      </c>
      <c r="I15" s="23">
        <f t="shared" ref="I15" si="13">H15/F15*100-100</f>
        <v>0.21628994544037994</v>
      </c>
      <c r="J15" s="7"/>
    </row>
    <row r="16" spans="1:12" ht="26.25" customHeight="1">
      <c r="A16" s="25" t="s">
        <v>9</v>
      </c>
      <c r="B16" s="23">
        <v>334.5</v>
      </c>
      <c r="C16" s="23">
        <v>2</v>
      </c>
      <c r="D16" s="23">
        <f t="shared" si="10"/>
        <v>-332.5</v>
      </c>
      <c r="E16" s="22">
        <f t="shared" ref="E16:E19" si="14">D16/B16*100</f>
        <v>-99.402092675635274</v>
      </c>
      <c r="F16" s="23">
        <v>2</v>
      </c>
      <c r="G16" s="22">
        <f t="shared" si="12"/>
        <v>0</v>
      </c>
      <c r="H16" s="23">
        <v>2</v>
      </c>
      <c r="I16" s="23">
        <f>H16/F16*100-100</f>
        <v>0</v>
      </c>
      <c r="J16" s="7"/>
    </row>
    <row r="17" spans="1:11" ht="26.25" customHeight="1">
      <c r="A17" s="25" t="s">
        <v>29</v>
      </c>
      <c r="B17" s="23">
        <v>2592.6</v>
      </c>
      <c r="C17" s="23">
        <v>1959.3</v>
      </c>
      <c r="D17" s="23">
        <f t="shared" si="10"/>
        <v>-633.29999999999995</v>
      </c>
      <c r="E17" s="22">
        <f t="shared" si="14"/>
        <v>-24.427215922240222</v>
      </c>
      <c r="F17" s="23">
        <v>268.89999999999998</v>
      </c>
      <c r="G17" s="22">
        <f t="shared" si="12"/>
        <v>-86.275710713009744</v>
      </c>
      <c r="H17" s="23">
        <v>268.89999999999998</v>
      </c>
      <c r="I17" s="23">
        <f>H17/F17*100-100</f>
        <v>0</v>
      </c>
      <c r="J17" s="7"/>
      <c r="K17" s="7"/>
    </row>
    <row r="18" spans="1:11" ht="22.5" customHeight="1">
      <c r="A18" s="25" t="s">
        <v>34</v>
      </c>
      <c r="B18" s="23">
        <v>2244.1999999999998</v>
      </c>
      <c r="C18" s="23">
        <v>3198.7</v>
      </c>
      <c r="D18" s="23">
        <f t="shared" si="10"/>
        <v>954.5</v>
      </c>
      <c r="E18" s="22">
        <f t="shared" si="14"/>
        <v>42.531859905534269</v>
      </c>
      <c r="F18" s="23">
        <v>0</v>
      </c>
      <c r="G18" s="22">
        <f t="shared" si="12"/>
        <v>-100</v>
      </c>
      <c r="H18" s="23">
        <v>0</v>
      </c>
      <c r="I18" s="23"/>
      <c r="J18" s="7"/>
    </row>
    <row r="19" spans="1:11" ht="32.25" hidden="1" customHeight="1">
      <c r="A19" s="15" t="s">
        <v>36</v>
      </c>
      <c r="B19" s="23"/>
      <c r="C19" s="23">
        <v>0</v>
      </c>
      <c r="D19" s="23">
        <f t="shared" si="10"/>
        <v>0</v>
      </c>
      <c r="E19" s="22" t="e">
        <f t="shared" si="14"/>
        <v>#DIV/0!</v>
      </c>
      <c r="F19" s="23">
        <v>0</v>
      </c>
      <c r="G19" s="22"/>
      <c r="H19" s="23">
        <v>0</v>
      </c>
      <c r="I19" s="23"/>
      <c r="J19" s="7"/>
    </row>
    <row r="20" spans="1:11" ht="36" customHeight="1">
      <c r="A20" s="25" t="s">
        <v>35</v>
      </c>
      <c r="B20" s="23">
        <v>311.5</v>
      </c>
      <c r="C20" s="23">
        <v>0</v>
      </c>
      <c r="D20" s="23">
        <f t="shared" ref="D20" si="15">C20-B20</f>
        <v>-311.5</v>
      </c>
      <c r="E20" s="22">
        <f t="shared" ref="E20" si="16">D20/B20*100</f>
        <v>-100</v>
      </c>
      <c r="F20" s="23">
        <v>0</v>
      </c>
      <c r="G20" s="22"/>
      <c r="H20" s="23">
        <v>0</v>
      </c>
      <c r="I20" s="23"/>
      <c r="J20" s="7"/>
    </row>
    <row r="21" spans="1:11">
      <c r="A21" s="2" t="s">
        <v>0</v>
      </c>
      <c r="B21" s="22">
        <f>B14+B4</f>
        <v>16375</v>
      </c>
      <c r="C21" s="22">
        <f>C14+C4</f>
        <v>16294.8</v>
      </c>
      <c r="D21" s="22">
        <f t="shared" ref="D21" si="17">C21-B21</f>
        <v>-80.200000000000728</v>
      </c>
      <c r="E21" s="22">
        <f t="shared" ref="E21" si="18">D21/B21*100</f>
        <v>-0.48977099236641669</v>
      </c>
      <c r="F21" s="22">
        <f>F4+F14</f>
        <v>11278.9</v>
      </c>
      <c r="G21" s="22">
        <f t="shared" si="12"/>
        <v>-30.782212730441614</v>
      </c>
      <c r="H21" s="22">
        <f>H4+H14</f>
        <v>11449</v>
      </c>
      <c r="I21" s="22">
        <f>H21/F21*100-100</f>
        <v>1.5081257924088476</v>
      </c>
      <c r="J21" s="7"/>
    </row>
    <row r="22" spans="1:11">
      <c r="A22" s="16"/>
      <c r="B22" s="17"/>
      <c r="C22" s="10"/>
      <c r="D22" s="10"/>
      <c r="E22" s="29"/>
      <c r="F22" s="10"/>
      <c r="G22" s="11"/>
      <c r="H22" s="11"/>
      <c r="I22" s="10"/>
    </row>
    <row r="23" spans="1:11">
      <c r="A23" s="18"/>
      <c r="B23" s="10"/>
      <c r="C23" s="10"/>
      <c r="D23" s="10"/>
      <c r="E23" s="10"/>
      <c r="F23" s="10"/>
      <c r="G23" s="10"/>
      <c r="H23" s="10"/>
      <c r="I23" s="10"/>
    </row>
    <row r="24" spans="1:11">
      <c r="A24" s="3"/>
      <c r="B24" s="4"/>
      <c r="C24" s="4"/>
      <c r="D24" s="4"/>
      <c r="E24" s="4"/>
      <c r="F24" s="4"/>
      <c r="G24" s="4"/>
      <c r="H24" s="4"/>
      <c r="I24" s="4"/>
    </row>
    <row r="25" spans="1:11">
      <c r="A25" s="3"/>
      <c r="B25" s="4"/>
      <c r="C25" s="4"/>
      <c r="D25" s="4"/>
      <c r="E25" s="4"/>
      <c r="F25" s="4"/>
      <c r="G25" s="4"/>
      <c r="H25" s="4"/>
      <c r="I25" s="4"/>
    </row>
    <row r="26" spans="1:11">
      <c r="A26" s="3"/>
      <c r="B26" s="4"/>
      <c r="C26" s="4"/>
      <c r="D26" s="4"/>
      <c r="E26" s="4"/>
      <c r="F26" s="4"/>
      <c r="G26" s="4"/>
      <c r="H26" s="4"/>
      <c r="I26" s="4"/>
    </row>
    <row r="27" spans="1:11">
      <c r="A27" s="3"/>
      <c r="B27" s="4"/>
      <c r="C27" s="4"/>
      <c r="D27" s="4"/>
      <c r="E27" s="4"/>
      <c r="F27" s="4"/>
      <c r="G27" s="4"/>
      <c r="H27" s="4"/>
      <c r="I27" s="4"/>
    </row>
    <row r="28" spans="1:11">
      <c r="A28" s="3"/>
      <c r="B28" s="4"/>
      <c r="C28" s="4"/>
      <c r="D28" s="4"/>
      <c r="E28" s="4"/>
      <c r="F28" s="4"/>
      <c r="G28" s="4"/>
      <c r="H28" s="4"/>
      <c r="I28" s="4"/>
    </row>
    <row r="29" spans="1:11">
      <c r="A29" s="3"/>
      <c r="B29" s="4"/>
      <c r="C29" s="4"/>
      <c r="D29" s="4"/>
      <c r="E29" s="4"/>
      <c r="F29" s="4"/>
      <c r="G29" s="4"/>
      <c r="H29" s="4"/>
      <c r="I29" s="4"/>
    </row>
    <row r="30" spans="1:11">
      <c r="A30" s="3"/>
      <c r="B30" s="4"/>
      <c r="C30" s="4"/>
      <c r="D30" s="4"/>
      <c r="E30" s="4"/>
      <c r="F30" s="4"/>
      <c r="G30" s="4"/>
      <c r="H30" s="4"/>
      <c r="I30" s="4"/>
    </row>
    <row r="31" spans="1:11">
      <c r="A31" s="3"/>
      <c r="B31" s="4"/>
      <c r="C31" s="4"/>
      <c r="D31" s="4"/>
      <c r="E31" s="4"/>
      <c r="F31" s="4"/>
      <c r="G31" s="4"/>
      <c r="H31" s="4"/>
      <c r="I31" s="4"/>
    </row>
    <row r="32" spans="1:11">
      <c r="A32" s="3"/>
      <c r="B32" s="4"/>
      <c r="C32" s="4"/>
      <c r="D32" s="4"/>
      <c r="E32" s="4"/>
      <c r="F32" s="4"/>
      <c r="G32" s="4"/>
      <c r="H32" s="4"/>
      <c r="I32" s="4"/>
    </row>
    <row r="33" spans="1:9">
      <c r="A33" s="3"/>
      <c r="B33" s="4"/>
      <c r="C33" s="4"/>
      <c r="D33" s="4"/>
      <c r="E33" s="4"/>
      <c r="F33" s="4"/>
      <c r="G33" s="4"/>
      <c r="H33" s="4"/>
      <c r="I33" s="4"/>
    </row>
    <row r="34" spans="1:9">
      <c r="A34" s="3"/>
      <c r="B34" s="4"/>
      <c r="C34" s="4"/>
      <c r="D34" s="4"/>
      <c r="E34" s="4"/>
      <c r="F34" s="4"/>
      <c r="G34" s="4"/>
      <c r="H34" s="4"/>
      <c r="I34" s="4"/>
    </row>
    <row r="35" spans="1:9">
      <c r="A35" s="3"/>
      <c r="B35" s="4"/>
      <c r="C35" s="4"/>
      <c r="D35" s="4"/>
      <c r="E35" s="4"/>
      <c r="F35" s="4"/>
      <c r="G35" s="4"/>
      <c r="H35" s="4"/>
      <c r="I35" s="4"/>
    </row>
    <row r="36" spans="1:9">
      <c r="A36" s="3"/>
      <c r="B36" s="4"/>
      <c r="C36" s="4"/>
      <c r="D36" s="4"/>
      <c r="E36" s="4"/>
      <c r="F36" s="4"/>
      <c r="G36" s="4"/>
      <c r="H36" s="4"/>
      <c r="I36" s="4"/>
    </row>
    <row r="37" spans="1:9">
      <c r="A37" s="3"/>
      <c r="B37" s="4"/>
      <c r="C37" s="4"/>
      <c r="D37" s="4"/>
      <c r="E37" s="4"/>
      <c r="F37" s="4"/>
      <c r="G37" s="4"/>
      <c r="H37" s="4"/>
      <c r="I37" s="4"/>
    </row>
    <row r="38" spans="1:9">
      <c r="A38" s="3"/>
      <c r="B38" s="4"/>
      <c r="C38" s="4"/>
      <c r="D38" s="4"/>
      <c r="E38" s="4"/>
      <c r="F38" s="4"/>
      <c r="G38" s="4"/>
      <c r="H38" s="4"/>
      <c r="I38" s="4"/>
    </row>
    <row r="39" spans="1:9">
      <c r="A39" s="3"/>
      <c r="B39" s="4"/>
      <c r="C39" s="4"/>
      <c r="D39" s="4"/>
      <c r="E39" s="4"/>
      <c r="F39" s="4"/>
      <c r="G39" s="4"/>
      <c r="H39" s="4"/>
      <c r="I39" s="4"/>
    </row>
    <row r="40" spans="1:9">
      <c r="A40" s="3"/>
      <c r="B40" s="4"/>
      <c r="C40" s="4"/>
      <c r="D40" s="4"/>
      <c r="E40" s="4"/>
      <c r="F40" s="4"/>
      <c r="G40" s="4"/>
      <c r="H40" s="4"/>
      <c r="I40" s="4"/>
    </row>
    <row r="41" spans="1:9">
      <c r="A41" s="3"/>
      <c r="B41" s="4"/>
      <c r="C41" s="4"/>
      <c r="D41" s="4"/>
      <c r="E41" s="4"/>
      <c r="F41" s="4"/>
      <c r="G41" s="4"/>
      <c r="H41" s="4"/>
      <c r="I41" s="4"/>
    </row>
    <row r="42" spans="1:9">
      <c r="A42" s="3"/>
      <c r="B42" s="4"/>
      <c r="C42" s="4"/>
      <c r="D42" s="4"/>
      <c r="E42" s="4"/>
      <c r="F42" s="4"/>
      <c r="G42" s="4"/>
      <c r="H42" s="4"/>
      <c r="I42" s="4"/>
    </row>
    <row r="43" spans="1:9">
      <c r="A43" s="3"/>
      <c r="B43" s="4"/>
      <c r="C43" s="4"/>
      <c r="D43" s="4"/>
      <c r="E43" s="4"/>
      <c r="F43" s="4"/>
      <c r="G43" s="4"/>
      <c r="H43" s="4"/>
      <c r="I43" s="4"/>
    </row>
    <row r="44" spans="1:9">
      <c r="A44" s="3"/>
      <c r="B44" s="4"/>
      <c r="C44" s="4"/>
      <c r="D44" s="4"/>
      <c r="E44" s="4"/>
      <c r="F44" s="4"/>
      <c r="G44" s="4"/>
      <c r="H44" s="4"/>
      <c r="I44" s="4"/>
    </row>
    <row r="45" spans="1:9">
      <c r="A45" s="3"/>
      <c r="B45" s="4"/>
      <c r="C45" s="4"/>
      <c r="D45" s="4"/>
      <c r="E45" s="4"/>
      <c r="F45" s="4"/>
      <c r="G45" s="4"/>
      <c r="H45" s="4"/>
      <c r="I45" s="4"/>
    </row>
    <row r="46" spans="1:9">
      <c r="A46" s="3"/>
      <c r="B46" s="4"/>
      <c r="C46" s="4"/>
      <c r="D46" s="4"/>
      <c r="E46" s="4"/>
      <c r="F46" s="4"/>
      <c r="G46" s="4"/>
      <c r="H46" s="4"/>
      <c r="I46" s="4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3"/>
      <c r="B115" s="3"/>
      <c r="C115" s="3"/>
      <c r="D115" s="3"/>
      <c r="E115" s="3"/>
      <c r="F115" s="3"/>
      <c r="G115" s="3"/>
      <c r="H115" s="3"/>
      <c r="I115" s="3"/>
    </row>
    <row r="116" spans="1:9">
      <c r="A116" s="3"/>
      <c r="B116" s="3"/>
      <c r="C116" s="3"/>
      <c r="D116" s="3"/>
      <c r="E116" s="3"/>
      <c r="F116" s="3"/>
      <c r="G116" s="3"/>
      <c r="H116" s="3"/>
      <c r="I116" s="3"/>
    </row>
    <row r="117" spans="1:9">
      <c r="A117" s="3"/>
      <c r="B117" s="3"/>
      <c r="C117" s="3"/>
      <c r="D117" s="3"/>
      <c r="E117" s="3"/>
      <c r="F117" s="3"/>
      <c r="G117" s="3"/>
      <c r="H117" s="3"/>
      <c r="I117" s="3"/>
    </row>
    <row r="118" spans="1:9">
      <c r="A118" s="3"/>
      <c r="B118" s="3"/>
      <c r="C118" s="3"/>
      <c r="D118" s="3"/>
      <c r="E118" s="3"/>
      <c r="F118" s="3"/>
      <c r="G118" s="3"/>
      <c r="H118" s="3"/>
      <c r="I118" s="3"/>
    </row>
    <row r="119" spans="1:9">
      <c r="A119" s="3"/>
      <c r="B119" s="3"/>
      <c r="C119" s="3"/>
      <c r="D119" s="3"/>
      <c r="E119" s="3"/>
      <c r="F119" s="3"/>
      <c r="G119" s="3"/>
      <c r="H119" s="3"/>
      <c r="I119" s="3"/>
    </row>
    <row r="120" spans="1:9">
      <c r="A120" s="3"/>
      <c r="B120" s="3"/>
      <c r="C120" s="3"/>
      <c r="D120" s="3"/>
      <c r="E120" s="3"/>
      <c r="F120" s="3"/>
      <c r="G120" s="3"/>
      <c r="H120" s="3"/>
      <c r="I120" s="3"/>
    </row>
    <row r="121" spans="1:9">
      <c r="A121" s="3"/>
      <c r="B121" s="3"/>
      <c r="C121" s="3"/>
      <c r="D121" s="3"/>
      <c r="E121" s="3"/>
      <c r="F121" s="3"/>
      <c r="G121" s="3"/>
      <c r="H121" s="3"/>
      <c r="I121" s="3"/>
    </row>
    <row r="122" spans="1:9">
      <c r="A122" s="3"/>
      <c r="B122" s="3"/>
      <c r="C122" s="3"/>
      <c r="D122" s="3"/>
      <c r="E122" s="3"/>
      <c r="F122" s="3"/>
      <c r="G122" s="3"/>
      <c r="H122" s="3"/>
      <c r="I122" s="3"/>
    </row>
    <row r="123" spans="1:9">
      <c r="A123" s="3"/>
      <c r="B123" s="3"/>
      <c r="C123" s="3"/>
      <c r="D123" s="3"/>
      <c r="E123" s="3"/>
      <c r="F123" s="3"/>
      <c r="G123" s="3"/>
      <c r="H123" s="3"/>
      <c r="I123" s="3"/>
    </row>
    <row r="124" spans="1:9">
      <c r="A124" s="3"/>
      <c r="B124" s="3"/>
      <c r="C124" s="3"/>
      <c r="D124" s="3"/>
      <c r="E124" s="3"/>
      <c r="F124" s="3"/>
      <c r="G124" s="3"/>
      <c r="H124" s="3"/>
      <c r="I124" s="3"/>
    </row>
    <row r="125" spans="1:9">
      <c r="A125" s="3"/>
      <c r="B125" s="3"/>
      <c r="C125" s="3"/>
      <c r="D125" s="3"/>
      <c r="E125" s="3"/>
      <c r="F125" s="3"/>
      <c r="G125" s="3"/>
      <c r="H125" s="3"/>
      <c r="I125" s="3"/>
    </row>
    <row r="126" spans="1:9">
      <c r="A126" s="3"/>
      <c r="B126" s="3"/>
      <c r="C126" s="3"/>
      <c r="D126" s="3"/>
      <c r="E126" s="3"/>
      <c r="F126" s="3"/>
      <c r="G126" s="3"/>
      <c r="H126" s="3"/>
      <c r="I126" s="3"/>
    </row>
    <row r="127" spans="1:9">
      <c r="A127" s="3"/>
      <c r="B127" s="3"/>
      <c r="C127" s="3"/>
      <c r="D127" s="3"/>
      <c r="E127" s="3"/>
      <c r="F127" s="3"/>
      <c r="G127" s="3"/>
      <c r="H127" s="3"/>
      <c r="I127" s="3"/>
    </row>
    <row r="128" spans="1:9">
      <c r="A128" s="3"/>
      <c r="B128" s="3"/>
      <c r="C128" s="3"/>
      <c r="D128" s="3"/>
      <c r="E128" s="3"/>
      <c r="F128" s="3"/>
      <c r="G128" s="3"/>
      <c r="H128" s="3"/>
      <c r="I128" s="3"/>
    </row>
    <row r="129" spans="1:9">
      <c r="A129" s="3"/>
      <c r="B129" s="3"/>
      <c r="C129" s="3"/>
      <c r="D129" s="3"/>
      <c r="E129" s="3"/>
      <c r="F129" s="3"/>
      <c r="G129" s="3"/>
      <c r="H129" s="3"/>
      <c r="I129" s="3"/>
    </row>
    <row r="130" spans="1:9">
      <c r="A130" s="3"/>
      <c r="B130" s="3"/>
      <c r="C130" s="3"/>
      <c r="D130" s="3"/>
      <c r="E130" s="3"/>
      <c r="F130" s="3"/>
      <c r="G130" s="3"/>
      <c r="H130" s="3"/>
      <c r="I130" s="3"/>
    </row>
    <row r="131" spans="1:9">
      <c r="A131" s="3"/>
      <c r="B131" s="3"/>
      <c r="C131" s="3"/>
      <c r="D131" s="3"/>
      <c r="E131" s="3"/>
      <c r="F131" s="3"/>
      <c r="G131" s="3"/>
      <c r="H131" s="3"/>
      <c r="I131" s="3"/>
    </row>
    <row r="132" spans="1:9">
      <c r="A132" s="3"/>
      <c r="B132" s="3"/>
      <c r="C132" s="3"/>
      <c r="D132" s="3"/>
      <c r="E132" s="3"/>
      <c r="F132" s="3"/>
      <c r="G132" s="3"/>
      <c r="H132" s="3"/>
      <c r="I132" s="3"/>
    </row>
    <row r="133" spans="1:9">
      <c r="A133" s="3"/>
      <c r="B133" s="3"/>
      <c r="C133" s="3"/>
      <c r="D133" s="3"/>
      <c r="E133" s="3"/>
      <c r="F133" s="3"/>
      <c r="G133" s="3"/>
      <c r="H133" s="3"/>
      <c r="I133" s="3"/>
    </row>
    <row r="134" spans="1:9">
      <c r="A134" s="3"/>
      <c r="B134" s="3"/>
      <c r="C134" s="3"/>
      <c r="D134" s="3"/>
      <c r="E134" s="3"/>
      <c r="F134" s="3"/>
      <c r="G134" s="3"/>
      <c r="H134" s="3"/>
      <c r="I134" s="3"/>
    </row>
    <row r="135" spans="1:9">
      <c r="A135" s="3"/>
      <c r="B135" s="3"/>
      <c r="C135" s="3"/>
      <c r="D135" s="3"/>
      <c r="E135" s="3"/>
      <c r="F135" s="3"/>
      <c r="G135" s="3"/>
      <c r="H135" s="3"/>
      <c r="I135" s="3"/>
    </row>
    <row r="136" spans="1:9">
      <c r="A136" s="3"/>
      <c r="B136" s="3"/>
      <c r="C136" s="3"/>
      <c r="D136" s="3"/>
      <c r="E136" s="3"/>
      <c r="F136" s="3"/>
      <c r="G136" s="3"/>
      <c r="H136" s="3"/>
      <c r="I136" s="3"/>
    </row>
    <row r="137" spans="1:9">
      <c r="A137" s="3"/>
      <c r="B137" s="3"/>
      <c r="C137" s="3"/>
      <c r="D137" s="3"/>
      <c r="E137" s="3"/>
      <c r="F137" s="3"/>
      <c r="G137" s="3"/>
      <c r="H137" s="3"/>
      <c r="I137" s="3"/>
    </row>
    <row r="138" spans="1:9">
      <c r="A138" s="3"/>
      <c r="B138" s="3"/>
      <c r="C138" s="3"/>
      <c r="D138" s="3"/>
      <c r="E138" s="3"/>
      <c r="F138" s="3"/>
      <c r="G138" s="3"/>
      <c r="H138" s="3"/>
      <c r="I138" s="3"/>
    </row>
    <row r="139" spans="1:9">
      <c r="A139" s="3"/>
      <c r="B139" s="3"/>
      <c r="C139" s="3"/>
      <c r="D139" s="3"/>
      <c r="E139" s="3"/>
      <c r="F139" s="3"/>
      <c r="G139" s="3"/>
      <c r="H139" s="3"/>
      <c r="I139" s="3"/>
    </row>
    <row r="140" spans="1:9">
      <c r="A140" s="3"/>
      <c r="B140" s="3"/>
      <c r="C140" s="3"/>
      <c r="D140" s="3"/>
      <c r="E140" s="3"/>
      <c r="F140" s="3"/>
      <c r="G140" s="3"/>
      <c r="H140" s="3"/>
      <c r="I140" s="3"/>
    </row>
    <row r="141" spans="1:9">
      <c r="A141" s="3"/>
      <c r="B141" s="3"/>
      <c r="C141" s="3"/>
      <c r="D141" s="3"/>
      <c r="E141" s="3"/>
      <c r="F141" s="3"/>
      <c r="G141" s="3"/>
      <c r="H141" s="3"/>
      <c r="I141" s="3"/>
    </row>
    <row r="142" spans="1:9">
      <c r="A142" s="3"/>
      <c r="B142" s="3"/>
      <c r="C142" s="3"/>
      <c r="D142" s="3"/>
      <c r="E142" s="3"/>
      <c r="F142" s="3"/>
      <c r="G142" s="3"/>
      <c r="H142" s="3"/>
      <c r="I142" s="3"/>
    </row>
    <row r="143" spans="1:9">
      <c r="A143" s="3"/>
      <c r="B143" s="3"/>
      <c r="C143" s="3"/>
      <c r="D143" s="3"/>
      <c r="E143" s="3"/>
      <c r="F143" s="3"/>
      <c r="G143" s="3"/>
      <c r="H143" s="3"/>
      <c r="I143" s="3"/>
    </row>
    <row r="144" spans="1:9">
      <c r="A144" s="3"/>
      <c r="B144" s="3"/>
      <c r="C144" s="3"/>
      <c r="D144" s="3"/>
      <c r="E144" s="3"/>
      <c r="F144" s="3"/>
      <c r="G144" s="3"/>
      <c r="H144" s="3"/>
      <c r="I144" s="3"/>
    </row>
    <row r="145" spans="1:9">
      <c r="A145" s="3"/>
      <c r="B145" s="3"/>
      <c r="C145" s="3"/>
      <c r="D145" s="3"/>
      <c r="E145" s="3"/>
      <c r="F145" s="3"/>
      <c r="G145" s="3"/>
      <c r="H145" s="3"/>
      <c r="I145" s="3"/>
    </row>
    <row r="146" spans="1:9">
      <c r="A146" s="3"/>
      <c r="B146" s="3"/>
      <c r="C146" s="3"/>
      <c r="D146" s="3"/>
      <c r="E146" s="3"/>
      <c r="F146" s="3"/>
      <c r="G146" s="3"/>
      <c r="H146" s="3"/>
      <c r="I146" s="3"/>
    </row>
    <row r="147" spans="1:9">
      <c r="A147" s="3"/>
      <c r="B147" s="3"/>
      <c r="C147" s="3"/>
      <c r="D147" s="3"/>
      <c r="E147" s="3"/>
      <c r="F147" s="3"/>
      <c r="G147" s="3"/>
      <c r="H147" s="3"/>
      <c r="I147" s="3"/>
    </row>
    <row r="148" spans="1:9">
      <c r="A148" s="3"/>
      <c r="B148" s="3"/>
      <c r="C148" s="3"/>
      <c r="D148" s="3"/>
      <c r="E148" s="3"/>
      <c r="F148" s="3"/>
      <c r="G148" s="3"/>
      <c r="H148" s="3"/>
      <c r="I148" s="3"/>
    </row>
    <row r="149" spans="1:9">
      <c r="A149" s="3"/>
      <c r="B149" s="3"/>
      <c r="C149" s="3"/>
      <c r="D149" s="3"/>
      <c r="E149" s="3"/>
      <c r="F149" s="3"/>
      <c r="G149" s="3"/>
      <c r="H149" s="3"/>
      <c r="I149" s="3"/>
    </row>
    <row r="150" spans="1:9">
      <c r="A150" s="3"/>
      <c r="B150" s="3"/>
      <c r="C150" s="3"/>
      <c r="D150" s="3"/>
      <c r="E150" s="3"/>
      <c r="F150" s="3"/>
      <c r="G150" s="3"/>
      <c r="H150" s="3"/>
      <c r="I150" s="3"/>
    </row>
    <row r="151" spans="1:9">
      <c r="A151" s="3"/>
      <c r="B151" s="3"/>
      <c r="C151" s="3"/>
      <c r="D151" s="3"/>
      <c r="E151" s="3"/>
      <c r="F151" s="3"/>
      <c r="G151" s="3"/>
      <c r="H151" s="3"/>
      <c r="I151" s="3"/>
    </row>
    <row r="152" spans="1:9">
      <c r="A152" s="3"/>
      <c r="B152" s="3"/>
      <c r="C152" s="3"/>
      <c r="D152" s="3"/>
      <c r="E152" s="3"/>
      <c r="F152" s="3"/>
      <c r="G152" s="3"/>
      <c r="H152" s="3"/>
      <c r="I152" s="3"/>
    </row>
    <row r="153" spans="1:9">
      <c r="A153" s="3"/>
      <c r="B153" s="3"/>
      <c r="C153" s="3"/>
      <c r="D153" s="3"/>
      <c r="E153" s="3"/>
      <c r="F153" s="3"/>
      <c r="G153" s="3"/>
      <c r="H153" s="3"/>
      <c r="I153" s="3"/>
    </row>
    <row r="154" spans="1:9">
      <c r="A154" s="3"/>
      <c r="B154" s="3"/>
      <c r="C154" s="3"/>
      <c r="D154" s="3"/>
      <c r="E154" s="3"/>
      <c r="F154" s="3"/>
      <c r="G154" s="3"/>
      <c r="H154" s="3"/>
      <c r="I154" s="3"/>
    </row>
    <row r="155" spans="1:9">
      <c r="A155" s="3"/>
      <c r="B155" s="3"/>
      <c r="C155" s="3"/>
      <c r="D155" s="3"/>
      <c r="E155" s="3"/>
      <c r="F155" s="3"/>
      <c r="G155" s="3"/>
      <c r="H155" s="3"/>
      <c r="I155" s="3"/>
    </row>
    <row r="156" spans="1:9">
      <c r="A156" s="3"/>
      <c r="B156" s="3"/>
      <c r="C156" s="3"/>
      <c r="D156" s="3"/>
      <c r="E156" s="3"/>
      <c r="F156" s="3"/>
      <c r="G156" s="3"/>
      <c r="H156" s="3"/>
      <c r="I156" s="3"/>
    </row>
    <row r="157" spans="1:9">
      <c r="A157" s="3"/>
      <c r="B157" s="3"/>
      <c r="C157" s="3"/>
      <c r="D157" s="3"/>
      <c r="E157" s="3"/>
      <c r="F157" s="3"/>
      <c r="G157" s="3"/>
      <c r="H157" s="3"/>
      <c r="I157" s="3"/>
    </row>
    <row r="158" spans="1:9">
      <c r="A158" s="3"/>
      <c r="B158" s="3"/>
      <c r="C158" s="3"/>
      <c r="D158" s="3"/>
      <c r="E158" s="3"/>
      <c r="F158" s="3"/>
      <c r="G158" s="3"/>
      <c r="H158" s="3"/>
      <c r="I158" s="3"/>
    </row>
    <row r="159" spans="1:9">
      <c r="A159" s="3"/>
      <c r="B159" s="3"/>
      <c r="C159" s="3"/>
      <c r="D159" s="3"/>
      <c r="E159" s="3"/>
      <c r="F159" s="3"/>
      <c r="G159" s="3"/>
      <c r="H159" s="3"/>
      <c r="I159" s="3"/>
    </row>
    <row r="160" spans="1:9">
      <c r="A160" s="3"/>
      <c r="B160" s="3"/>
      <c r="C160" s="3"/>
      <c r="D160" s="3"/>
      <c r="E160" s="3"/>
      <c r="F160" s="3"/>
      <c r="G160" s="3"/>
      <c r="H160" s="3"/>
      <c r="I160" s="3"/>
    </row>
    <row r="161" spans="1:9">
      <c r="A161" s="3"/>
      <c r="B161" s="3"/>
      <c r="C161" s="3"/>
      <c r="D161" s="3"/>
      <c r="E161" s="3"/>
      <c r="F161" s="3"/>
      <c r="G161" s="3"/>
      <c r="H161" s="3"/>
      <c r="I161" s="3"/>
    </row>
    <row r="162" spans="1:9">
      <c r="A162" s="3"/>
      <c r="B162" s="3"/>
      <c r="C162" s="3"/>
      <c r="D162" s="3"/>
      <c r="E162" s="3"/>
      <c r="F162" s="3"/>
      <c r="G162" s="3"/>
      <c r="H162" s="3"/>
      <c r="I162" s="3"/>
    </row>
    <row r="163" spans="1:9">
      <c r="A163" s="3"/>
      <c r="B163" s="3"/>
      <c r="C163" s="3"/>
      <c r="D163" s="3"/>
      <c r="E163" s="3"/>
      <c r="F163" s="3"/>
      <c r="G163" s="3"/>
      <c r="H163" s="3"/>
      <c r="I163" s="3"/>
    </row>
    <row r="164" spans="1:9">
      <c r="A164" s="3"/>
      <c r="B164" s="3"/>
      <c r="C164" s="3"/>
      <c r="D164" s="3"/>
      <c r="E164" s="3"/>
      <c r="F164" s="3"/>
      <c r="G164" s="3"/>
      <c r="H164" s="3"/>
      <c r="I164" s="3"/>
    </row>
    <row r="165" spans="1:9">
      <c r="A165" s="3"/>
      <c r="B165" s="3"/>
      <c r="C165" s="3"/>
      <c r="D165" s="3"/>
      <c r="E165" s="3"/>
      <c r="F165" s="3"/>
      <c r="G165" s="3"/>
      <c r="H165" s="3"/>
      <c r="I165" s="3"/>
    </row>
    <row r="166" spans="1:9">
      <c r="A166" s="3"/>
      <c r="B166" s="3"/>
      <c r="C166" s="3"/>
      <c r="D166" s="3"/>
      <c r="E166" s="3"/>
      <c r="F166" s="3"/>
      <c r="G166" s="3"/>
      <c r="H166" s="3"/>
      <c r="I166" s="3"/>
    </row>
    <row r="167" spans="1:9">
      <c r="A167" s="3"/>
      <c r="B167" s="3"/>
      <c r="C167" s="3"/>
      <c r="D167" s="3"/>
      <c r="E167" s="3"/>
      <c r="F167" s="3"/>
      <c r="G167" s="3"/>
      <c r="H167" s="3"/>
      <c r="I167" s="3"/>
    </row>
    <row r="168" spans="1:9">
      <c r="A168" s="3"/>
      <c r="B168" s="3"/>
      <c r="C168" s="3"/>
      <c r="D168" s="3"/>
      <c r="E168" s="3"/>
      <c r="F168" s="3"/>
      <c r="G168" s="3"/>
      <c r="H168" s="3"/>
      <c r="I168" s="3"/>
    </row>
    <row r="169" spans="1:9">
      <c r="A169" s="3"/>
      <c r="B169" s="3"/>
      <c r="C169" s="3"/>
      <c r="D169" s="3"/>
      <c r="E169" s="3"/>
      <c r="F169" s="3"/>
      <c r="G169" s="3"/>
      <c r="H169" s="3"/>
      <c r="I169" s="3"/>
    </row>
    <row r="170" spans="1:9">
      <c r="A170" s="3"/>
      <c r="B170" s="3"/>
      <c r="C170" s="3"/>
      <c r="D170" s="3"/>
      <c r="E170" s="3"/>
      <c r="F170" s="3"/>
      <c r="G170" s="3"/>
      <c r="H170" s="3"/>
      <c r="I170" s="3"/>
    </row>
    <row r="171" spans="1:9">
      <c r="A171" s="3"/>
      <c r="B171" s="3"/>
      <c r="C171" s="3"/>
      <c r="D171" s="3"/>
      <c r="E171" s="3"/>
      <c r="F171" s="3"/>
      <c r="G171" s="3"/>
      <c r="H171" s="3"/>
      <c r="I171" s="3"/>
    </row>
    <row r="172" spans="1:9">
      <c r="A172" s="3"/>
      <c r="B172" s="3"/>
      <c r="C172" s="3"/>
      <c r="D172" s="3"/>
      <c r="E172" s="3"/>
      <c r="F172" s="3"/>
      <c r="G172" s="3"/>
      <c r="H172" s="3"/>
      <c r="I172" s="3"/>
    </row>
    <row r="173" spans="1:9">
      <c r="A173" s="3"/>
      <c r="B173" s="3"/>
      <c r="C173" s="3"/>
      <c r="D173" s="3"/>
      <c r="E173" s="3"/>
      <c r="F173" s="3"/>
      <c r="G173" s="3"/>
      <c r="H173" s="3"/>
      <c r="I173" s="3"/>
    </row>
    <row r="174" spans="1:9">
      <c r="A174" s="3"/>
      <c r="B174" s="3"/>
      <c r="C174" s="3"/>
      <c r="D174" s="3"/>
      <c r="E174" s="3"/>
      <c r="F174" s="3"/>
      <c r="G174" s="3"/>
      <c r="H174" s="3"/>
      <c r="I174" s="3"/>
    </row>
    <row r="175" spans="1:9">
      <c r="A175" s="3"/>
      <c r="B175" s="3"/>
      <c r="C175" s="3"/>
      <c r="D175" s="3"/>
      <c r="E175" s="3"/>
      <c r="F175" s="3"/>
      <c r="G175" s="3"/>
      <c r="H175" s="3"/>
      <c r="I175" s="3"/>
    </row>
    <row r="176" spans="1:9">
      <c r="A176" s="3"/>
      <c r="B176" s="3"/>
      <c r="C176" s="3"/>
      <c r="D176" s="3"/>
      <c r="E176" s="3"/>
      <c r="F176" s="3"/>
      <c r="G176" s="3"/>
      <c r="H176" s="3"/>
      <c r="I176" s="3"/>
    </row>
    <row r="177" spans="1:9">
      <c r="A177" s="3"/>
      <c r="B177" s="3"/>
      <c r="C177" s="3"/>
      <c r="D177" s="3"/>
      <c r="E177" s="3"/>
      <c r="F177" s="3"/>
      <c r="G177" s="3"/>
      <c r="H177" s="3"/>
      <c r="I177" s="3"/>
    </row>
    <row r="178" spans="1:9">
      <c r="A178" s="3"/>
      <c r="B178" s="3"/>
      <c r="C178" s="3"/>
      <c r="D178" s="3"/>
      <c r="E178" s="3"/>
      <c r="F178" s="3"/>
      <c r="G178" s="3"/>
      <c r="H178" s="3"/>
      <c r="I178" s="3"/>
    </row>
    <row r="179" spans="1:9">
      <c r="A179" s="3"/>
      <c r="B179" s="3"/>
      <c r="C179" s="3"/>
      <c r="D179" s="3"/>
      <c r="E179" s="3"/>
      <c r="F179" s="3"/>
      <c r="G179" s="3"/>
      <c r="H179" s="3"/>
      <c r="I179" s="3"/>
    </row>
    <row r="180" spans="1:9">
      <c r="B180" s="3"/>
      <c r="C180" s="3"/>
      <c r="D180" s="3"/>
      <c r="E180" s="3"/>
      <c r="F180" s="3"/>
      <c r="G180" s="3"/>
      <c r="H180" s="3"/>
      <c r="I180" s="3"/>
    </row>
    <row r="181" spans="1:9">
      <c r="B181" s="3"/>
      <c r="C181" s="3"/>
      <c r="D181" s="3"/>
      <c r="E181" s="3"/>
      <c r="F181" s="3"/>
      <c r="G181" s="3"/>
      <c r="H181" s="3"/>
      <c r="I181" s="3"/>
    </row>
    <row r="182" spans="1:9">
      <c r="B182" s="3"/>
      <c r="C182" s="3"/>
      <c r="D182" s="3"/>
      <c r="E182" s="3"/>
      <c r="F182" s="3"/>
      <c r="G182" s="3"/>
      <c r="H182" s="3"/>
      <c r="I182" s="3"/>
    </row>
    <row r="183" spans="1:9">
      <c r="B183" s="3"/>
      <c r="C183" s="3"/>
      <c r="D183" s="3"/>
      <c r="E183" s="3"/>
      <c r="F183" s="3"/>
      <c r="G183" s="3"/>
      <c r="H183" s="3"/>
      <c r="I183" s="3"/>
    </row>
    <row r="184" spans="1:9">
      <c r="B184" s="3"/>
      <c r="C184" s="3"/>
      <c r="D184" s="3"/>
      <c r="E184" s="3"/>
      <c r="F184" s="3"/>
      <c r="G184" s="3"/>
      <c r="H184" s="3"/>
      <c r="I184" s="3"/>
    </row>
    <row r="185" spans="1:9">
      <c r="B185" s="3"/>
      <c r="C185" s="3"/>
      <c r="D185" s="3"/>
      <c r="E185" s="3"/>
      <c r="F185" s="3"/>
      <c r="G185" s="3"/>
      <c r="H185" s="3"/>
      <c r="I185" s="3"/>
    </row>
    <row r="186" spans="1:9">
      <c r="B186" s="3"/>
      <c r="C186" s="3"/>
      <c r="D186" s="3"/>
      <c r="E186" s="3"/>
      <c r="F186" s="3"/>
      <c r="G186" s="3"/>
      <c r="H186" s="3"/>
      <c r="I186" s="3"/>
    </row>
    <row r="187" spans="1:9">
      <c r="B187" s="3"/>
      <c r="C187" s="3"/>
      <c r="D187" s="3"/>
      <c r="E187" s="3"/>
      <c r="F187" s="3"/>
      <c r="G187" s="3"/>
      <c r="H187" s="3"/>
      <c r="I187" s="3"/>
    </row>
    <row r="188" spans="1:9">
      <c r="B188" s="3"/>
      <c r="C188" s="3"/>
      <c r="D188" s="3"/>
      <c r="E188" s="3"/>
      <c r="F188" s="3"/>
      <c r="G188" s="3"/>
      <c r="H188" s="3"/>
      <c r="I188" s="3"/>
    </row>
    <row r="189" spans="1:9">
      <c r="B189" s="3"/>
      <c r="C189" s="3"/>
      <c r="D189" s="3"/>
      <c r="E189" s="3"/>
      <c r="F189" s="3"/>
      <c r="G189" s="3"/>
      <c r="H189" s="3"/>
      <c r="I189" s="3"/>
    </row>
    <row r="190" spans="1:9">
      <c r="B190" s="3"/>
      <c r="C190" s="3"/>
      <c r="D190" s="3"/>
      <c r="E190" s="3"/>
      <c r="F190" s="3"/>
      <c r="G190" s="3"/>
      <c r="H190" s="3"/>
      <c r="I190" s="3"/>
    </row>
    <row r="191" spans="1:9">
      <c r="B191" s="3"/>
      <c r="C191" s="3"/>
      <c r="D191" s="3"/>
      <c r="E191" s="3"/>
      <c r="F191" s="3"/>
      <c r="G191" s="3"/>
      <c r="H191" s="3"/>
      <c r="I191" s="3"/>
    </row>
    <row r="192" spans="1:9">
      <c r="B192" s="3"/>
      <c r="C192" s="3"/>
      <c r="D192" s="3"/>
      <c r="E192" s="3"/>
      <c r="F192" s="3"/>
      <c r="G192" s="3"/>
      <c r="H192" s="3"/>
      <c r="I192" s="3"/>
    </row>
    <row r="193" spans="2:9">
      <c r="B193" s="3"/>
      <c r="C193" s="3"/>
      <c r="D193" s="3"/>
      <c r="E193" s="3"/>
      <c r="F193" s="3"/>
      <c r="G193" s="3"/>
      <c r="H193" s="3"/>
      <c r="I193" s="3"/>
    </row>
    <row r="194" spans="2:9">
      <c r="B194" s="3"/>
      <c r="C194" s="3"/>
      <c r="D194" s="3"/>
      <c r="E194" s="3"/>
      <c r="F194" s="3"/>
      <c r="G194" s="3"/>
      <c r="H194" s="3"/>
      <c r="I194" s="3"/>
    </row>
    <row r="195" spans="2:9">
      <c r="B195" s="3"/>
      <c r="C195" s="3"/>
      <c r="D195" s="3"/>
      <c r="E195" s="3"/>
      <c r="F195" s="3"/>
      <c r="G195" s="3"/>
      <c r="H195" s="3"/>
      <c r="I195" s="3"/>
    </row>
    <row r="196" spans="2:9">
      <c r="B196" s="3"/>
      <c r="C196" s="3"/>
      <c r="D196" s="3"/>
      <c r="E196" s="3"/>
      <c r="F196" s="3"/>
      <c r="G196" s="3"/>
      <c r="H196" s="3"/>
      <c r="I196" s="3"/>
    </row>
    <row r="197" spans="2:9">
      <c r="B197" s="3"/>
      <c r="C197" s="3"/>
      <c r="D197" s="3"/>
      <c r="E197" s="3"/>
      <c r="F197" s="3"/>
      <c r="G197" s="3"/>
      <c r="H197" s="3"/>
      <c r="I197" s="3"/>
    </row>
    <row r="447" spans="2:5">
      <c r="B447" s="1"/>
      <c r="C447" s="1"/>
      <c r="D447" s="1"/>
      <c r="E447" s="1"/>
    </row>
  </sheetData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workbookViewId="0">
      <selection activeCell="E13" sqref="E13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</cols>
  <sheetData>
    <row r="1" spans="1:12">
      <c r="A1" s="7"/>
      <c r="B1" s="7"/>
      <c r="C1" s="7"/>
      <c r="D1" s="7"/>
      <c r="E1" s="7"/>
      <c r="F1" s="7"/>
      <c r="G1" s="7"/>
      <c r="H1" s="7" t="s">
        <v>24</v>
      </c>
      <c r="I1" s="7"/>
    </row>
    <row r="2" spans="1:12">
      <c r="A2" s="7" t="s">
        <v>51</v>
      </c>
      <c r="B2" s="7"/>
      <c r="C2" s="7"/>
      <c r="D2" s="7"/>
      <c r="E2" s="7"/>
      <c r="F2" s="7"/>
      <c r="G2" s="7"/>
      <c r="H2" s="7"/>
      <c r="I2" s="7"/>
    </row>
    <row r="3" spans="1:12" ht="51">
      <c r="A3" s="30" t="s">
        <v>10</v>
      </c>
      <c r="B3" s="31" t="s">
        <v>47</v>
      </c>
      <c r="C3" s="31" t="s">
        <v>48</v>
      </c>
      <c r="D3" s="31" t="s">
        <v>1</v>
      </c>
      <c r="E3" s="31" t="s">
        <v>38</v>
      </c>
      <c r="F3" s="32" t="s">
        <v>49</v>
      </c>
      <c r="G3" s="31" t="s">
        <v>38</v>
      </c>
      <c r="H3" s="32" t="s">
        <v>50</v>
      </c>
      <c r="I3" s="31" t="s">
        <v>38</v>
      </c>
      <c r="J3" s="7"/>
      <c r="K3" s="7"/>
      <c r="L3" s="7"/>
    </row>
    <row r="4" spans="1:12" ht="25.5">
      <c r="A4" s="30" t="s">
        <v>11</v>
      </c>
      <c r="B4" s="36">
        <f>B5+B7+B8+B9</f>
        <v>5400.7999999999993</v>
      </c>
      <c r="C4" s="36">
        <f>C5+C7+C8+C9</f>
        <v>5783</v>
      </c>
      <c r="D4" s="36">
        <f t="shared" ref="D4:D25" si="0">C4-B4</f>
        <v>382.20000000000073</v>
      </c>
      <c r="E4" s="37">
        <f t="shared" ref="E4:E20" si="1">D4/B4*100</f>
        <v>7.0767293734261729</v>
      </c>
      <c r="F4" s="45">
        <f>SUM(F5:F9)</f>
        <v>5435</v>
      </c>
      <c r="G4" s="37">
        <f>(F4/C4*100)-100</f>
        <v>-6.0176379042019619</v>
      </c>
      <c r="H4" s="45">
        <f>SUM(H5:H9)</f>
        <v>4583.5</v>
      </c>
      <c r="I4" s="33">
        <f t="shared" ref="I4:I19" si="2">H4/F4*100-100</f>
        <v>-15.666973321067161</v>
      </c>
      <c r="J4" s="7"/>
    </row>
    <row r="5" spans="1:12" ht="24.75" customHeight="1">
      <c r="A5" s="34" t="s">
        <v>12</v>
      </c>
      <c r="B5" s="33">
        <v>1340</v>
      </c>
      <c r="C5" s="33">
        <v>1340</v>
      </c>
      <c r="D5" s="44">
        <f t="shared" si="0"/>
        <v>0</v>
      </c>
      <c r="E5" s="37">
        <f t="shared" si="1"/>
        <v>0</v>
      </c>
      <c r="F5" s="33">
        <v>1340</v>
      </c>
      <c r="G5" s="37">
        <f>(F5/C5*100)-100</f>
        <v>0</v>
      </c>
      <c r="H5" s="33">
        <v>1340</v>
      </c>
      <c r="I5" s="33">
        <f t="shared" si="2"/>
        <v>0</v>
      </c>
      <c r="J5" s="7"/>
    </row>
    <row r="6" spans="1:12" ht="69" hidden="1" customHeight="1">
      <c r="A6" s="34"/>
      <c r="B6" s="33"/>
      <c r="C6" s="33"/>
      <c r="D6" s="44">
        <f t="shared" ref="D6" si="3">C6-B6</f>
        <v>0</v>
      </c>
      <c r="E6" s="37" t="e">
        <f t="shared" ref="E6" si="4">D6/B6*100</f>
        <v>#DIV/0!</v>
      </c>
      <c r="F6" s="33">
        <v>0</v>
      </c>
      <c r="G6" s="37"/>
      <c r="H6" s="33"/>
      <c r="I6" s="33"/>
      <c r="J6" s="7"/>
    </row>
    <row r="7" spans="1:12" ht="44.25" customHeight="1">
      <c r="A7" s="34" t="s">
        <v>13</v>
      </c>
      <c r="B7" s="33">
        <v>4014.4</v>
      </c>
      <c r="C7" s="33">
        <v>4396.6000000000004</v>
      </c>
      <c r="D7" s="44">
        <f t="shared" si="0"/>
        <v>382.20000000000027</v>
      </c>
      <c r="E7" s="37">
        <f t="shared" si="1"/>
        <v>9.5207253886010417</v>
      </c>
      <c r="F7" s="33">
        <v>4048.6</v>
      </c>
      <c r="G7" s="37">
        <f>(F7/C7*100)-100</f>
        <v>-7.9152072055679525</v>
      </c>
      <c r="H7" s="33">
        <v>3243.5</v>
      </c>
      <c r="I7" s="33">
        <f t="shared" si="2"/>
        <v>-19.885886479276778</v>
      </c>
      <c r="J7" s="7"/>
    </row>
    <row r="8" spans="1:12" ht="57" customHeight="1">
      <c r="A8" s="34" t="s">
        <v>44</v>
      </c>
      <c r="B8" s="33">
        <v>46.4</v>
      </c>
      <c r="C8" s="33">
        <v>46.4</v>
      </c>
      <c r="D8" s="44">
        <f t="shared" si="0"/>
        <v>0</v>
      </c>
      <c r="E8" s="37">
        <f t="shared" si="1"/>
        <v>0</v>
      </c>
      <c r="F8" s="33">
        <v>46.4</v>
      </c>
      <c r="G8" s="37">
        <f>(F8/C8*100)-100</f>
        <v>0</v>
      </c>
      <c r="H8" s="33">
        <v>0</v>
      </c>
      <c r="I8" s="33">
        <f t="shared" si="2"/>
        <v>-100</v>
      </c>
      <c r="J8" s="7"/>
    </row>
    <row r="9" spans="1:12" ht="28.5" hidden="1" customHeight="1">
      <c r="A9" s="34" t="s">
        <v>37</v>
      </c>
      <c r="B9" s="33">
        <v>0</v>
      </c>
      <c r="C9" s="33"/>
      <c r="D9" s="44">
        <f>C9-B9</f>
        <v>0</v>
      </c>
      <c r="E9" s="37"/>
      <c r="F9" s="33">
        <v>0</v>
      </c>
      <c r="G9" s="37"/>
      <c r="H9" s="33">
        <v>0</v>
      </c>
      <c r="I9" s="33"/>
      <c r="J9" s="12"/>
    </row>
    <row r="10" spans="1:12" ht="26.25" customHeight="1">
      <c r="A10" s="30" t="s">
        <v>25</v>
      </c>
      <c r="B10" s="37">
        <f>B11</f>
        <v>332.5</v>
      </c>
      <c r="C10" s="37">
        <f>C11</f>
        <v>0</v>
      </c>
      <c r="D10" s="36">
        <f t="shared" si="0"/>
        <v>-332.5</v>
      </c>
      <c r="E10" s="37">
        <f t="shared" si="1"/>
        <v>-100</v>
      </c>
      <c r="F10" s="37">
        <f>F11</f>
        <v>0</v>
      </c>
      <c r="G10" s="37"/>
      <c r="H10" s="37">
        <f>H11</f>
        <v>0</v>
      </c>
      <c r="I10" s="33"/>
      <c r="J10" s="12"/>
    </row>
    <row r="11" spans="1:12" ht="26.25" customHeight="1">
      <c r="A11" s="34" t="s">
        <v>32</v>
      </c>
      <c r="B11" s="33">
        <v>332.5</v>
      </c>
      <c r="C11" s="33">
        <v>0</v>
      </c>
      <c r="D11" s="44">
        <f t="shared" si="0"/>
        <v>-332.5</v>
      </c>
      <c r="E11" s="37">
        <f t="shared" si="1"/>
        <v>-100</v>
      </c>
      <c r="F11" s="33">
        <v>0</v>
      </c>
      <c r="G11" s="37"/>
      <c r="H11" s="33">
        <v>0</v>
      </c>
      <c r="I11" s="33"/>
      <c r="J11" s="12"/>
    </row>
    <row r="12" spans="1:12" ht="24.75" customHeight="1">
      <c r="A12" s="30" t="s">
        <v>14</v>
      </c>
      <c r="B12" s="37">
        <f>SUM(B13:B13)</f>
        <v>0</v>
      </c>
      <c r="C12" s="37">
        <f>SUM(C13:C13)</f>
        <v>600</v>
      </c>
      <c r="D12" s="36">
        <f t="shared" si="0"/>
        <v>600</v>
      </c>
      <c r="E12" s="37">
        <f>E13</f>
        <v>0</v>
      </c>
      <c r="F12" s="37">
        <f>SUM(F13:F13)</f>
        <v>0</v>
      </c>
      <c r="G12" s="37"/>
      <c r="H12" s="37">
        <f>SUM(H13:H13)</f>
        <v>0</v>
      </c>
      <c r="I12" s="33"/>
      <c r="J12" s="12"/>
    </row>
    <row r="13" spans="1:12" ht="51">
      <c r="A13" s="34" t="s">
        <v>39</v>
      </c>
      <c r="B13" s="35">
        <v>0</v>
      </c>
      <c r="C13" s="35">
        <v>600</v>
      </c>
      <c r="D13" s="39">
        <f t="shared" si="0"/>
        <v>600</v>
      </c>
      <c r="E13" s="37">
        <v>0</v>
      </c>
      <c r="F13" s="33">
        <v>0</v>
      </c>
      <c r="G13" s="37"/>
      <c r="H13" s="33">
        <v>0</v>
      </c>
      <c r="I13" s="33"/>
      <c r="J13" s="12"/>
    </row>
    <row r="14" spans="1:12">
      <c r="A14" s="30" t="s">
        <v>15</v>
      </c>
      <c r="B14" s="37">
        <f>SUM(B15:B16)+B17</f>
        <v>2090.3000000000002</v>
      </c>
      <c r="C14" s="37">
        <f>SUM(C16:C17)</f>
        <v>3198.7</v>
      </c>
      <c r="D14" s="45">
        <f t="shared" si="0"/>
        <v>1108.3999999999996</v>
      </c>
      <c r="E14" s="37">
        <f t="shared" si="1"/>
        <v>53.025881452423071</v>
      </c>
      <c r="F14" s="37">
        <f>SUM(F16:F16)</f>
        <v>0</v>
      </c>
      <c r="G14" s="37">
        <f t="shared" ref="G14:G26" si="5">(F14/C14*100)-100</f>
        <v>-100</v>
      </c>
      <c r="H14" s="37">
        <f>H16+H17</f>
        <v>0</v>
      </c>
      <c r="I14" s="33"/>
      <c r="J14" s="12"/>
    </row>
    <row r="15" spans="1:12" hidden="1">
      <c r="A15" s="34" t="s">
        <v>40</v>
      </c>
      <c r="B15" s="33"/>
      <c r="C15" s="37">
        <v>0</v>
      </c>
      <c r="D15" s="39">
        <f t="shared" ref="D15" si="6">C15-B15</f>
        <v>0</v>
      </c>
      <c r="E15" s="37" t="e">
        <f t="shared" ref="E15" si="7">D15/B15*100</f>
        <v>#DIV/0!</v>
      </c>
      <c r="F15" s="37">
        <v>0</v>
      </c>
      <c r="G15" s="37"/>
      <c r="H15" s="37">
        <v>0</v>
      </c>
      <c r="I15" s="33" t="e">
        <f t="shared" si="2"/>
        <v>#DIV/0!</v>
      </c>
      <c r="J15" s="12"/>
    </row>
    <row r="16" spans="1:12" ht="25.5">
      <c r="A16" s="34" t="s">
        <v>26</v>
      </c>
      <c r="B16" s="33">
        <v>2078.3000000000002</v>
      </c>
      <c r="C16" s="33">
        <v>3198.7</v>
      </c>
      <c r="D16" s="39">
        <f t="shared" si="0"/>
        <v>1120.3999999999996</v>
      </c>
      <c r="E16" s="37">
        <f t="shared" si="1"/>
        <v>53.909445219650657</v>
      </c>
      <c r="F16" s="33">
        <v>0</v>
      </c>
      <c r="G16" s="37">
        <f t="shared" si="5"/>
        <v>-100</v>
      </c>
      <c r="H16" s="33">
        <v>0</v>
      </c>
      <c r="I16" s="33"/>
      <c r="J16" s="12"/>
    </row>
    <row r="17" spans="1:10" ht="25.5">
      <c r="A17" s="34" t="s">
        <v>41</v>
      </c>
      <c r="B17" s="33">
        <v>12</v>
      </c>
      <c r="C17" s="33">
        <v>0</v>
      </c>
      <c r="D17" s="39">
        <f t="shared" ref="D17" si="8">C17-B17</f>
        <v>-12</v>
      </c>
      <c r="E17" s="37">
        <f t="shared" si="1"/>
        <v>-100</v>
      </c>
      <c r="F17" s="33">
        <v>0</v>
      </c>
      <c r="G17" s="37"/>
      <c r="H17" s="33">
        <v>0</v>
      </c>
      <c r="I17" s="33"/>
      <c r="J17" s="12"/>
    </row>
    <row r="18" spans="1:10" ht="25.5">
      <c r="A18" s="30" t="s">
        <v>16</v>
      </c>
      <c r="B18" s="38">
        <f>SUM(B19:B20)</f>
        <v>4533.8</v>
      </c>
      <c r="C18" s="38">
        <f>SUM(C19:C20)</f>
        <v>2484.9</v>
      </c>
      <c r="D18" s="45">
        <f t="shared" si="0"/>
        <v>-2048.9</v>
      </c>
      <c r="E18" s="37">
        <f t="shared" si="1"/>
        <v>-45.191671445586486</v>
      </c>
      <c r="F18" s="37">
        <f>SUM(F19:F20)</f>
        <v>746.9</v>
      </c>
      <c r="G18" s="37">
        <f t="shared" si="5"/>
        <v>-69.942452412571939</v>
      </c>
      <c r="H18" s="37">
        <f>SUM(H19:H20)</f>
        <v>1032.8</v>
      </c>
      <c r="I18" s="33">
        <f t="shared" si="2"/>
        <v>38.27821662873211</v>
      </c>
      <c r="J18" s="12"/>
    </row>
    <row r="19" spans="1:10">
      <c r="A19" s="34" t="s">
        <v>30</v>
      </c>
      <c r="B19" s="35">
        <v>68.7</v>
      </c>
      <c r="C19" s="35">
        <v>0</v>
      </c>
      <c r="D19" s="39">
        <f t="shared" si="0"/>
        <v>-68.7</v>
      </c>
      <c r="E19" s="37">
        <f t="shared" si="1"/>
        <v>-100</v>
      </c>
      <c r="F19" s="33">
        <v>0</v>
      </c>
      <c r="G19" s="37"/>
      <c r="H19" s="33">
        <v>0</v>
      </c>
      <c r="I19" s="33"/>
      <c r="J19" s="12"/>
    </row>
    <row r="20" spans="1:10">
      <c r="A20" s="34" t="s">
        <v>27</v>
      </c>
      <c r="B20" s="33">
        <v>4465.1000000000004</v>
      </c>
      <c r="C20" s="33">
        <v>2484.9</v>
      </c>
      <c r="D20" s="39">
        <f t="shared" si="0"/>
        <v>-1980.2000000000003</v>
      </c>
      <c r="E20" s="37">
        <f t="shared" si="1"/>
        <v>-44.34839085350832</v>
      </c>
      <c r="F20" s="33">
        <v>746.9</v>
      </c>
      <c r="G20" s="37">
        <f t="shared" si="5"/>
        <v>-69.942452412571939</v>
      </c>
      <c r="H20" s="33">
        <v>1032.8</v>
      </c>
      <c r="I20" s="33">
        <f t="shared" ref="I20:I26" si="9">H20/F20*100-100</f>
        <v>38.27821662873211</v>
      </c>
      <c r="J20" s="12"/>
    </row>
    <row r="21" spans="1:10">
      <c r="A21" s="30" t="s">
        <v>28</v>
      </c>
      <c r="B21" s="37">
        <f>SUM(B22:B22)</f>
        <v>3569.5</v>
      </c>
      <c r="C21" s="37">
        <f>SUM(C22:C22)</f>
        <v>3292</v>
      </c>
      <c r="D21" s="45">
        <f t="shared" si="0"/>
        <v>-277.5</v>
      </c>
      <c r="E21" s="37">
        <f t="shared" ref="E21:E22" si="10">D21/B21*100</f>
        <v>-7.7741980669561563</v>
      </c>
      <c r="F21" s="37">
        <f>SUM(F22:F22)</f>
        <v>3885.6</v>
      </c>
      <c r="G21" s="37">
        <f t="shared" si="5"/>
        <v>18.031591737545554</v>
      </c>
      <c r="H21" s="37">
        <f>SUM(H22:H22)</f>
        <v>4337.6000000000004</v>
      </c>
      <c r="I21" s="33">
        <f t="shared" si="9"/>
        <v>11.632695079267052</v>
      </c>
      <c r="J21" s="7"/>
    </row>
    <row r="22" spans="1:10">
      <c r="A22" s="34" t="s">
        <v>17</v>
      </c>
      <c r="B22" s="39">
        <v>3569.5</v>
      </c>
      <c r="C22" s="33">
        <v>3292</v>
      </c>
      <c r="D22" s="39">
        <f t="shared" si="0"/>
        <v>-277.5</v>
      </c>
      <c r="E22" s="37">
        <f t="shared" si="10"/>
        <v>-7.7741980669561563</v>
      </c>
      <c r="F22" s="33">
        <v>3885.6</v>
      </c>
      <c r="G22" s="37">
        <f t="shared" si="5"/>
        <v>18.031591737545554</v>
      </c>
      <c r="H22" s="33">
        <v>4337.6000000000004</v>
      </c>
      <c r="I22" s="33">
        <f t="shared" si="9"/>
        <v>11.632695079267052</v>
      </c>
      <c r="J22" s="7"/>
    </row>
    <row r="23" spans="1:10">
      <c r="A23" s="30" t="s">
        <v>18</v>
      </c>
      <c r="B23" s="37">
        <f>SUM(B24:B25)</f>
        <v>942.2</v>
      </c>
      <c r="C23" s="37">
        <f>SUM(C24:C25)</f>
        <v>936.2</v>
      </c>
      <c r="D23" s="45">
        <f t="shared" si="0"/>
        <v>-6</v>
      </c>
      <c r="E23" s="37">
        <f t="shared" ref="E23:E24" si="11">D23/B23*100</f>
        <v>-0.63680747187433662</v>
      </c>
      <c r="F23" s="37">
        <f>SUM(F24:F25)</f>
        <v>936.2</v>
      </c>
      <c r="G23" s="37">
        <f t="shared" si="5"/>
        <v>0</v>
      </c>
      <c r="H23" s="37">
        <f>SUM(H24:H25)</f>
        <v>936.2</v>
      </c>
      <c r="I23" s="33">
        <f t="shared" si="9"/>
        <v>0</v>
      </c>
      <c r="J23" s="13"/>
    </row>
    <row r="24" spans="1:10">
      <c r="A24" s="34" t="s">
        <v>33</v>
      </c>
      <c r="B24" s="33">
        <v>918.2</v>
      </c>
      <c r="C24" s="33">
        <v>918.2</v>
      </c>
      <c r="D24" s="39">
        <f t="shared" si="0"/>
        <v>0</v>
      </c>
      <c r="E24" s="37">
        <f t="shared" si="11"/>
        <v>0</v>
      </c>
      <c r="F24" s="33">
        <v>918.2</v>
      </c>
      <c r="G24" s="37">
        <f t="shared" si="5"/>
        <v>0</v>
      </c>
      <c r="H24" s="33">
        <v>918.2</v>
      </c>
      <c r="I24" s="33">
        <f t="shared" si="9"/>
        <v>0</v>
      </c>
      <c r="J24" s="13"/>
    </row>
    <row r="25" spans="1:10">
      <c r="A25" s="34" t="s">
        <v>19</v>
      </c>
      <c r="B25" s="33">
        <v>24</v>
      </c>
      <c r="C25" s="33">
        <v>18</v>
      </c>
      <c r="D25" s="39">
        <f t="shared" si="0"/>
        <v>-6</v>
      </c>
      <c r="E25" s="37">
        <f t="shared" ref="E25" si="12">D25/B25*100</f>
        <v>-25</v>
      </c>
      <c r="F25" s="33">
        <v>18</v>
      </c>
      <c r="G25" s="37">
        <f t="shared" si="5"/>
        <v>0</v>
      </c>
      <c r="H25" s="33">
        <v>18</v>
      </c>
      <c r="I25" s="33">
        <f t="shared" si="9"/>
        <v>0</v>
      </c>
      <c r="J25" s="42"/>
    </row>
    <row r="26" spans="1:10">
      <c r="A26" s="40" t="s">
        <v>21</v>
      </c>
      <c r="B26" s="37">
        <f>SUM(B4+B10+B12+B14+B18+B21+B23)</f>
        <v>16869.099999999999</v>
      </c>
      <c r="C26" s="37">
        <f>SUM(C4+C10+C12+C14+C18+C21+C23+Q10)</f>
        <v>16294.800000000001</v>
      </c>
      <c r="D26" s="45">
        <f>C26-B26</f>
        <v>-574.29999999999745</v>
      </c>
      <c r="E26" s="37">
        <f t="shared" ref="E26:E28" si="13">D26/B26*100</f>
        <v>-3.4044495556964955</v>
      </c>
      <c r="F26" s="37">
        <f>SUM(F4+F10+F12+F14+F18+F21+F23)</f>
        <v>11003.7</v>
      </c>
      <c r="G26" s="37">
        <f t="shared" si="5"/>
        <v>-32.47109507327491</v>
      </c>
      <c r="H26" s="37">
        <f>SUM(H4+H10+H12+H14+H18+H21+H23)</f>
        <v>10890.100000000002</v>
      </c>
      <c r="I26" s="33">
        <f t="shared" si="9"/>
        <v>-1.0323800176304161</v>
      </c>
      <c r="J26" s="12"/>
    </row>
    <row r="27" spans="1:10">
      <c r="A27" s="30" t="s">
        <v>22</v>
      </c>
      <c r="B27" s="33"/>
      <c r="C27" s="33"/>
      <c r="D27" s="33"/>
      <c r="E27" s="37"/>
      <c r="F27" s="33">
        <v>275.2</v>
      </c>
      <c r="G27" s="37"/>
      <c r="H27" s="33">
        <v>558.9</v>
      </c>
      <c r="I27" s="33"/>
      <c r="J27" s="12"/>
    </row>
    <row r="28" spans="1:10">
      <c r="A28" s="41" t="s">
        <v>20</v>
      </c>
      <c r="B28" s="37">
        <f>SUM(B4+B10+B12+B14+B18+B21+B23)</f>
        <v>16869.099999999999</v>
      </c>
      <c r="C28" s="37">
        <f>SUM(C4+C10+C12+C14+C18+C21+C23)</f>
        <v>16294.800000000001</v>
      </c>
      <c r="D28" s="45">
        <f>C28-B28</f>
        <v>-574.29999999999745</v>
      </c>
      <c r="E28" s="37">
        <f t="shared" si="13"/>
        <v>-3.4044495556964955</v>
      </c>
      <c r="F28" s="37">
        <f>SUM(F26:F27)</f>
        <v>11278.900000000001</v>
      </c>
      <c r="G28" s="37">
        <f>(F28/C28*100)-100</f>
        <v>-30.7822127304416</v>
      </c>
      <c r="H28" s="37">
        <f>SUM(H26:H27)</f>
        <v>11449.000000000002</v>
      </c>
      <c r="I28" s="37">
        <f>H28/F28*100-100</f>
        <v>1.5081257924088476</v>
      </c>
      <c r="J28" s="12"/>
    </row>
    <row r="29" spans="1:10">
      <c r="A29" s="5"/>
      <c r="B29" s="9"/>
      <c r="C29" s="43"/>
      <c r="D29" s="43"/>
      <c r="E29" s="43"/>
      <c r="F29" s="43"/>
      <c r="G29" s="43"/>
      <c r="H29" s="43"/>
      <c r="I29" s="43"/>
      <c r="J29" s="7"/>
    </row>
    <row r="30" spans="1:10">
      <c r="A30" s="5"/>
      <c r="B30" s="9"/>
      <c r="C30" s="9"/>
      <c r="D30" s="6"/>
      <c r="E30" s="6"/>
      <c r="F30" s="6"/>
      <c r="G30" s="6"/>
      <c r="H30" s="6"/>
      <c r="I30" s="6"/>
    </row>
    <row r="31" spans="1:10">
      <c r="A31" s="5"/>
      <c r="B31" s="9"/>
      <c r="C31" s="9"/>
      <c r="D31" s="6"/>
      <c r="E31" s="6"/>
      <c r="F31" s="6"/>
      <c r="G31" s="8"/>
      <c r="H31" s="6"/>
      <c r="I31" s="6"/>
    </row>
    <row r="32" spans="1:10">
      <c r="B32" s="4"/>
      <c r="C32" s="4"/>
      <c r="D32" s="4"/>
      <c r="E32" s="4"/>
      <c r="F32" s="4"/>
      <c r="G32" s="4"/>
      <c r="H32" s="4"/>
      <c r="I32" s="4"/>
    </row>
    <row r="33" spans="2:9">
      <c r="B33" s="3"/>
      <c r="C33" s="3"/>
      <c r="D33" s="3"/>
      <c r="E33" s="3"/>
      <c r="F33" s="3"/>
      <c r="G33" s="3"/>
      <c r="H33" s="3"/>
      <c r="I33" s="3"/>
    </row>
    <row r="34" spans="2:9">
      <c r="B34" s="3"/>
      <c r="C34" s="3"/>
      <c r="D34" s="3"/>
      <c r="E34" s="3"/>
      <c r="F34" s="3"/>
      <c r="G34" s="3"/>
      <c r="H34" s="3"/>
      <c r="I34" s="3"/>
    </row>
    <row r="35" spans="2:9">
      <c r="B35" s="3"/>
      <c r="C35" s="3"/>
      <c r="D35" s="3"/>
      <c r="E35" s="3"/>
      <c r="F35" s="3"/>
      <c r="G35" s="3"/>
      <c r="H35" s="3"/>
      <c r="I35" s="3"/>
    </row>
    <row r="36" spans="2:9">
      <c r="B36" s="3"/>
      <c r="C36" s="3"/>
      <c r="D36" s="3"/>
      <c r="E36" s="3"/>
      <c r="F36" s="3"/>
      <c r="G36" s="3"/>
      <c r="H36" s="3"/>
      <c r="I36" s="3"/>
    </row>
    <row r="37" spans="2:9">
      <c r="B37" s="3"/>
      <c r="C37" s="3"/>
      <c r="D37" s="3"/>
      <c r="E37" s="3"/>
      <c r="F37" s="3"/>
      <c r="G37" s="3"/>
      <c r="H37" s="3"/>
      <c r="I37" s="3"/>
    </row>
    <row r="38" spans="2:9">
      <c r="B38" s="3"/>
      <c r="C38" s="3"/>
      <c r="D38" s="3"/>
      <c r="E38" s="3"/>
      <c r="F38" s="3"/>
      <c r="G38" s="3"/>
      <c r="H38" s="3"/>
      <c r="I38" s="3"/>
    </row>
    <row r="39" spans="2:9">
      <c r="B39" s="3"/>
      <c r="C39" s="3"/>
      <c r="D39" s="3"/>
      <c r="E39" s="3"/>
      <c r="F39" s="3"/>
      <c r="G39" s="3"/>
      <c r="H39" s="3"/>
      <c r="I39" s="3"/>
    </row>
    <row r="40" spans="2:9">
      <c r="B40" s="3"/>
      <c r="C40" s="3"/>
      <c r="D40" s="3"/>
      <c r="E40" s="3"/>
      <c r="F40" s="3"/>
      <c r="G40" s="3"/>
      <c r="H40" s="3"/>
      <c r="I40" s="3"/>
    </row>
    <row r="41" spans="2:9">
      <c r="B41" s="3"/>
      <c r="C41" s="3"/>
      <c r="D41" s="3"/>
      <c r="E41" s="3"/>
      <c r="F41" s="3"/>
      <c r="G41" s="3"/>
      <c r="H41" s="3"/>
      <c r="I41" s="3"/>
    </row>
    <row r="42" spans="2:9">
      <c r="B42" s="3"/>
      <c r="C42" s="3"/>
      <c r="D42" s="3"/>
      <c r="E42" s="3"/>
      <c r="F42" s="3"/>
      <c r="G42" s="3"/>
      <c r="H42" s="3"/>
      <c r="I42" s="3"/>
    </row>
    <row r="43" spans="2:9">
      <c r="B43" s="3"/>
      <c r="C43" s="3"/>
      <c r="D43" s="3"/>
      <c r="E43" s="3"/>
      <c r="F43" s="3"/>
      <c r="G43" s="3"/>
      <c r="H43" s="3"/>
      <c r="I43" s="3"/>
    </row>
    <row r="44" spans="2:9">
      <c r="B44" s="3"/>
      <c r="C44" s="3"/>
      <c r="D44" s="3"/>
      <c r="E44" s="3"/>
      <c r="F44" s="3"/>
      <c r="G44" s="3"/>
      <c r="H44" s="3"/>
      <c r="I44" s="3"/>
    </row>
    <row r="45" spans="2:9">
      <c r="B45" s="3"/>
      <c r="C45" s="3"/>
      <c r="D45" s="3"/>
      <c r="E45" s="3"/>
      <c r="F45" s="3"/>
      <c r="G45" s="3"/>
      <c r="H45" s="3"/>
      <c r="I45" s="3"/>
    </row>
  </sheetData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2023-12-04T06:00:49Z</dcterms:modified>
</cp:coreProperties>
</file>