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1"/>
  </bookViews>
  <sheets>
    <sheet name="доходы" sheetId="1" r:id="rId1"/>
    <sheet name="расходы" sheetId="2" r:id="rId2"/>
  </sheets>
  <calcPr calcId="125725"/>
</workbook>
</file>

<file path=xl/calcChain.xml><?xml version="1.0" encoding="utf-8"?>
<calcChain xmlns="http://schemas.openxmlformats.org/spreadsheetml/2006/main">
  <c r="I31" i="2"/>
  <c r="G31"/>
  <c r="D31"/>
  <c r="F24"/>
  <c r="I25"/>
  <c r="D25"/>
  <c r="I47"/>
  <c r="G47"/>
  <c r="D47"/>
  <c r="E47" s="1"/>
  <c r="I46"/>
  <c r="G46"/>
  <c r="D46"/>
  <c r="E46" s="1"/>
  <c r="J30" i="1"/>
  <c r="G8" i="2"/>
  <c r="I14"/>
  <c r="B24"/>
  <c r="E31" i="1"/>
  <c r="F31" s="1"/>
  <c r="G13" i="2" l="1"/>
  <c r="I24" i="1" l="1"/>
  <c r="D24"/>
  <c r="G24"/>
  <c r="J25"/>
  <c r="I10" i="2"/>
  <c r="I8"/>
  <c r="H20"/>
  <c r="F20"/>
  <c r="C20"/>
  <c r="B20"/>
  <c r="G23"/>
  <c r="D23"/>
  <c r="E23" s="1"/>
  <c r="H25" i="1"/>
  <c r="H37" i="2"/>
  <c r="F37"/>
  <c r="C37"/>
  <c r="C10" i="1"/>
  <c r="H39" i="2"/>
  <c r="I30"/>
  <c r="G30"/>
  <c r="D30"/>
  <c r="E30" s="1"/>
  <c r="I52"/>
  <c r="I51"/>
  <c r="I13"/>
  <c r="H16" i="1"/>
  <c r="C24"/>
  <c r="E32"/>
  <c r="F32" s="1"/>
  <c r="C12" i="2"/>
  <c r="C50"/>
  <c r="H48"/>
  <c r="F48"/>
  <c r="C48"/>
  <c r="B48"/>
  <c r="H24"/>
  <c r="C24"/>
  <c r="D24" s="1"/>
  <c r="E24" s="1"/>
  <c r="H17" i="1"/>
  <c r="I10"/>
  <c r="J27"/>
  <c r="H27"/>
  <c r="J8"/>
  <c r="H8"/>
  <c r="H30"/>
  <c r="E30"/>
  <c r="F30" s="1"/>
  <c r="J17"/>
  <c r="E17"/>
  <c r="F17" s="1"/>
  <c r="J16"/>
  <c r="E16"/>
  <c r="F16" s="1"/>
  <c r="J15"/>
  <c r="H15"/>
  <c r="E15"/>
  <c r="F15" s="1"/>
  <c r="J14"/>
  <c r="H14"/>
  <c r="E14"/>
  <c r="F14" s="1"/>
  <c r="G52" i="2"/>
  <c r="G51"/>
  <c r="H50"/>
  <c r="F50"/>
  <c r="F44"/>
  <c r="H44"/>
  <c r="H27"/>
  <c r="F27"/>
  <c r="G21"/>
  <c r="D21"/>
  <c r="E21" s="1"/>
  <c r="D52"/>
  <c r="E52" s="1"/>
  <c r="D51"/>
  <c r="E51" s="1"/>
  <c r="B50"/>
  <c r="B37"/>
  <c r="I43"/>
  <c r="I49"/>
  <c r="I45"/>
  <c r="I28"/>
  <c r="I29"/>
  <c r="I32"/>
  <c r="I33"/>
  <c r="I35"/>
  <c r="I36"/>
  <c r="I38"/>
  <c r="I40"/>
  <c r="I42"/>
  <c r="I41"/>
  <c r="I22"/>
  <c r="I26"/>
  <c r="I16"/>
  <c r="I18"/>
  <c r="I17"/>
  <c r="I19"/>
  <c r="I11"/>
  <c r="I9"/>
  <c r="I7"/>
  <c r="I6"/>
  <c r="I5"/>
  <c r="G49"/>
  <c r="G45"/>
  <c r="G36"/>
  <c r="G38"/>
  <c r="G41"/>
  <c r="G40"/>
  <c r="G42"/>
  <c r="G43"/>
  <c r="G35"/>
  <c r="G33"/>
  <c r="G32"/>
  <c r="G28"/>
  <c r="G29"/>
  <c r="G26"/>
  <c r="G22"/>
  <c r="G19"/>
  <c r="G18"/>
  <c r="G16"/>
  <c r="G17"/>
  <c r="G14"/>
  <c r="G11"/>
  <c r="G10"/>
  <c r="G9"/>
  <c r="G7"/>
  <c r="G6"/>
  <c r="G5"/>
  <c r="F39"/>
  <c r="H34"/>
  <c r="F34"/>
  <c r="H15"/>
  <c r="F15"/>
  <c r="H12"/>
  <c r="F12"/>
  <c r="H4"/>
  <c r="F4"/>
  <c r="D45"/>
  <c r="E45" s="1"/>
  <c r="D49"/>
  <c r="E49" s="1"/>
  <c r="D42"/>
  <c r="E42" s="1"/>
  <c r="D43"/>
  <c r="E43" s="1"/>
  <c r="D41"/>
  <c r="E41" s="1"/>
  <c r="D40"/>
  <c r="E40" s="1"/>
  <c r="D38"/>
  <c r="E38" s="1"/>
  <c r="D35"/>
  <c r="E35" s="1"/>
  <c r="D33"/>
  <c r="E33" s="1"/>
  <c r="D32"/>
  <c r="E32" s="1"/>
  <c r="D36"/>
  <c r="E36" s="1"/>
  <c r="D29"/>
  <c r="E29" s="1"/>
  <c r="D28"/>
  <c r="E28" s="1"/>
  <c r="D26"/>
  <c r="E26" s="1"/>
  <c r="D22"/>
  <c r="E22" s="1"/>
  <c r="D19"/>
  <c r="E19" s="1"/>
  <c r="D18"/>
  <c r="E18" s="1"/>
  <c r="D17"/>
  <c r="E17" s="1"/>
  <c r="D16"/>
  <c r="E16" s="1"/>
  <c r="D14"/>
  <c r="E14" s="1"/>
  <c r="D13"/>
  <c r="E13" s="1"/>
  <c r="D11"/>
  <c r="E11" s="1"/>
  <c r="D10"/>
  <c r="E10" s="1"/>
  <c r="D9"/>
  <c r="E9" s="1"/>
  <c r="D8"/>
  <c r="E8" s="1"/>
  <c r="D7"/>
  <c r="E7" s="1"/>
  <c r="D6"/>
  <c r="E6" s="1"/>
  <c r="D5"/>
  <c r="E5" s="1"/>
  <c r="C27"/>
  <c r="C44"/>
  <c r="C39"/>
  <c r="C34"/>
  <c r="C15"/>
  <c r="C4"/>
  <c r="B44"/>
  <c r="B39"/>
  <c r="B34"/>
  <c r="B27"/>
  <c r="B15"/>
  <c r="B4"/>
  <c r="B12"/>
  <c r="J26" i="1"/>
  <c r="J20"/>
  <c r="J19"/>
  <c r="J13"/>
  <c r="J12"/>
  <c r="J11"/>
  <c r="J9"/>
  <c r="J7"/>
  <c r="J6"/>
  <c r="H28"/>
  <c r="H26"/>
  <c r="H20"/>
  <c r="H19"/>
  <c r="H13"/>
  <c r="H12"/>
  <c r="H11"/>
  <c r="H9"/>
  <c r="H7"/>
  <c r="H6"/>
  <c r="G10"/>
  <c r="I5"/>
  <c r="G5"/>
  <c r="E11"/>
  <c r="F11" s="1"/>
  <c r="E29"/>
  <c r="F29" s="1"/>
  <c r="E28"/>
  <c r="F28" s="1"/>
  <c r="E25"/>
  <c r="F25" s="1"/>
  <c r="E26"/>
  <c r="F26" s="1"/>
  <c r="E27"/>
  <c r="F27" s="1"/>
  <c r="E20"/>
  <c r="F20" s="1"/>
  <c r="E19"/>
  <c r="F19" s="1"/>
  <c r="E18"/>
  <c r="F18" s="1"/>
  <c r="E13"/>
  <c r="F13" s="1"/>
  <c r="E12"/>
  <c r="F12" s="1"/>
  <c r="E9"/>
  <c r="F9" s="1"/>
  <c r="E8"/>
  <c r="F8" s="1"/>
  <c r="E7"/>
  <c r="F7" s="1"/>
  <c r="E6"/>
  <c r="F6" s="1"/>
  <c r="D10"/>
  <c r="D5"/>
  <c r="C5"/>
  <c r="G48" i="2" l="1"/>
  <c r="G50"/>
  <c r="D12"/>
  <c r="E12" s="1"/>
  <c r="D50"/>
  <c r="E50" s="1"/>
  <c r="D48"/>
  <c r="E48" s="1"/>
  <c r="I50"/>
  <c r="F53"/>
  <c r="F55" s="1"/>
  <c r="I44"/>
  <c r="I24"/>
  <c r="I48"/>
  <c r="I37"/>
  <c r="I34"/>
  <c r="G24"/>
  <c r="I15"/>
  <c r="D37"/>
  <c r="E37" s="1"/>
  <c r="G37"/>
  <c r="G20"/>
  <c r="D20"/>
  <c r="E20" s="1"/>
  <c r="B55"/>
  <c r="B53"/>
  <c r="I39"/>
  <c r="I20"/>
  <c r="I12"/>
  <c r="I4"/>
  <c r="G12"/>
  <c r="D44"/>
  <c r="E44" s="1"/>
  <c r="D39"/>
  <c r="E39" s="1"/>
  <c r="D34"/>
  <c r="E34" s="1"/>
  <c r="D27"/>
  <c r="E27" s="1"/>
  <c r="D15"/>
  <c r="E15" s="1"/>
  <c r="D4"/>
  <c r="E4" s="1"/>
  <c r="G44"/>
  <c r="G39"/>
  <c r="G34"/>
  <c r="G27"/>
  <c r="G15"/>
  <c r="G4"/>
  <c r="C4" i="1"/>
  <c r="C33" s="1"/>
  <c r="G4"/>
  <c r="G33" s="1"/>
  <c r="H10"/>
  <c r="D4"/>
  <c r="D33" s="1"/>
  <c r="J24"/>
  <c r="H24"/>
  <c r="E24"/>
  <c r="F24" s="1"/>
  <c r="J10"/>
  <c r="I4"/>
  <c r="E10"/>
  <c r="F10" s="1"/>
  <c r="J5"/>
  <c r="E5"/>
  <c r="F5" s="1"/>
  <c r="H5"/>
  <c r="C53" i="2"/>
  <c r="C55" s="1"/>
  <c r="D55" l="1"/>
  <c r="E55" s="1"/>
  <c r="D53"/>
  <c r="E53" s="1"/>
  <c r="G53"/>
  <c r="E33" i="1"/>
  <c r="F33" s="1"/>
  <c r="J4"/>
  <c r="H4"/>
  <c r="E4"/>
  <c r="F4" s="1"/>
  <c r="I33"/>
  <c r="J33" s="1"/>
  <c r="H33"/>
  <c r="G55" i="2"/>
  <c r="I27"/>
  <c r="H53"/>
  <c r="I53" l="1"/>
  <c r="H55"/>
  <c r="I55" s="1"/>
</calcChain>
</file>

<file path=xl/sharedStrings.xml><?xml version="1.0" encoding="utf-8"?>
<sst xmlns="http://schemas.openxmlformats.org/spreadsheetml/2006/main" count="105" uniqueCount="91">
  <si>
    <t xml:space="preserve">Доходы </t>
  </si>
  <si>
    <t>1.1.</t>
  </si>
  <si>
    <t>1.2.</t>
  </si>
  <si>
    <t>1.2.6. Прочие неналоговые доходы</t>
  </si>
  <si>
    <t>2.1.</t>
  </si>
  <si>
    <t>Всего доходов</t>
  </si>
  <si>
    <t>в тыс. руб. к предыдущему году</t>
  </si>
  <si>
    <t>2.Безвозмездные поступления, всего</t>
  </si>
  <si>
    <t>Налоговые доходы:</t>
  </si>
  <si>
    <t>Налог на доходы физических лиц</t>
  </si>
  <si>
    <t>Налоги на совокупный доход</t>
  </si>
  <si>
    <t>Государственная пошлина</t>
  </si>
  <si>
    <t>Неналоговые доходы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</si>
  <si>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</si>
  <si>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</si>
  <si>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</si>
  <si>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</si>
  <si>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</si>
  <si>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</si>
  <si>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Дотации</t>
  </si>
  <si>
    <t>Субвенции</t>
  </si>
  <si>
    <t>Субсидии</t>
  </si>
  <si>
    <t>Межбюджетные трансферты</t>
  </si>
  <si>
    <t>Налоги на товары(работы,услуги), реализуемые на территории РФ</t>
  </si>
  <si>
    <t>Безвозмездные поступления от негосударственных организаций</t>
  </si>
  <si>
    <t>расходы</t>
  </si>
  <si>
    <t>Общегосударственные вопросы, всего</t>
  </si>
  <si>
    <t>Функционирование высшего должностного лица  органа местного самоуправления</t>
  </si>
  <si>
    <t>Функционирование законодательных органов местного самоуравления</t>
  </si>
  <si>
    <t>Функционирование высших  органов исполнительной власти местных администраций</t>
  </si>
  <si>
    <t>Судебная система</t>
  </si>
  <si>
    <t>Обеспечение  деятельности финансовых, налоговых и таможенных органов и органов надзора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</si>
  <si>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</si>
  <si>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</si>
  <si>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деятельность, всего</t>
  </si>
  <si>
    <t>Другие вопросы  в области национальной безопасности и правоохранительной деятельности</t>
  </si>
  <si>
    <t>Национальная экономика, всего</t>
  </si>
  <si>
    <t>Сельское хозяйство и рыболовство</t>
  </si>
  <si>
    <t xml:space="preserve">Другие вопросы в области национальной экономики </t>
  </si>
  <si>
    <t>Жилищно-коммунальное хозяйство, всего</t>
  </si>
  <si>
    <t>Коммунальное хозяйство</t>
  </si>
  <si>
    <t>Охрана окружающей среды, всего</t>
  </si>
  <si>
    <t>Охрана объектов растительного и животного мира и среды их обитания</t>
  </si>
  <si>
    <t xml:space="preserve">Образование, всего </t>
  </si>
  <si>
    <t>Дошкольное образование</t>
  </si>
  <si>
    <t>Общее образование</t>
  </si>
  <si>
    <t>Другие вопросы в области образования</t>
  </si>
  <si>
    <t xml:space="preserve">Культура </t>
  </si>
  <si>
    <t>Здравоохранение, всего</t>
  </si>
  <si>
    <t>Социальная политика, всего</t>
  </si>
  <si>
    <t>Пенсионное обеспечение</t>
  </si>
  <si>
    <t>Охрана семьи и детства</t>
  </si>
  <si>
    <t>Другие вопросы в области социальной политики</t>
  </si>
  <si>
    <t>Физическая культура и спорт, всего</t>
  </si>
  <si>
    <t>Средства массовой информации, всего</t>
  </si>
  <si>
    <t>Периодическая печать и издательства</t>
  </si>
  <si>
    <t>Всего расходов</t>
  </si>
  <si>
    <t>Общеэкономические вопросы</t>
  </si>
  <si>
    <t>Санитарно-эпидемиологическое благополучие</t>
  </si>
  <si>
    <t xml:space="preserve">Физическая культура </t>
  </si>
  <si>
    <t>итого:</t>
  </si>
  <si>
    <t xml:space="preserve">Межбюджетные трансферты общего характера бюджетам субъектов РФ и муниципальных образований </t>
  </si>
  <si>
    <t>Условно утверждаемые расходы</t>
  </si>
  <si>
    <t>Приложение 1</t>
  </si>
  <si>
    <t>Приложение 2</t>
  </si>
  <si>
    <t>Жилищное хозяйство</t>
  </si>
  <si>
    <t>Дотации на выравнивание бюджетной обеспеченности субъектов РФ и муниципальных образований</t>
  </si>
  <si>
    <t>Иные дотации</t>
  </si>
  <si>
    <t>Иные межбюджетные трансферты бюджетам муниципальных районов</t>
  </si>
  <si>
    <t>1.Налоговые и неналоговые доходы</t>
  </si>
  <si>
    <t>Дорожное хозяйство (дорожные фонды)</t>
  </si>
  <si>
    <t>Дополнительное образование детей</t>
  </si>
  <si>
    <t>Социальное обеспечение населения</t>
  </si>
  <si>
    <t>Благоустройство</t>
  </si>
  <si>
    <t xml:space="preserve"> % к предыдущему году</t>
  </si>
  <si>
    <t>Защита населения и территории чрезвычайных ситуаций природного и техногенного характера, пожарная безопасность</t>
  </si>
  <si>
    <t xml:space="preserve">Молодежная политика </t>
  </si>
  <si>
    <t>Поступления от денежных пожертвований, предоставляемых негосударственными организациями получателям средств бюджетов муниципальных районов</t>
  </si>
  <si>
    <t>Поступления от денежных пожертвований, предоставляемых физическими лицами получателям средств бюджетов муниципальных районов</t>
  </si>
  <si>
    <t>Другие вопросы в области культуры, кинематографии</t>
  </si>
  <si>
    <t>Культура, кинематография  всего</t>
  </si>
  <si>
    <t>Массовый спорт</t>
  </si>
  <si>
    <t>Спорт высших достижений</t>
  </si>
  <si>
    <t xml:space="preserve">Анализ доходов бюджета Череповецкого муниципального района на 2024 год и плановый период 2025 и 2026 годов </t>
  </si>
  <si>
    <t xml:space="preserve">Анализ расходов бюджета Череповецкого муниципального района на 2024 год и плановый период 2025 и 2026 годов </t>
  </si>
  <si>
    <t>текущий год 2023</t>
  </si>
  <si>
    <t>очередной год 2024</t>
  </si>
  <si>
    <t>1й год планового периода 2025</t>
  </si>
  <si>
    <t>2й год планового периода 2026</t>
  </si>
  <si>
    <t>Сбор, удаление отходов и очистка сточных вод</t>
  </si>
  <si>
    <t>Профессиональная подготовка, переподготовка и повышение квалификации</t>
  </si>
</sst>
</file>

<file path=xl/styles.xml><?xml version="1.0" encoding="utf-8"?>
<styleSheet xmlns="http://schemas.openxmlformats.org/spreadsheetml/2006/main">
  <numFmts count="1">
    <numFmt numFmtId="164" formatCode="#,##0.0"/>
  </numFmts>
  <fonts count="2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i/>
      <sz val="10"/>
      <name val="Arial Cyr"/>
      <family val="2"/>
      <charset val="204"/>
    </font>
    <font>
      <sz val="10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sz val="10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</font>
    <font>
      <sz val="10"/>
      <color theme="1"/>
      <name val="Cambria"/>
      <family val="1"/>
      <charset val="204"/>
    </font>
    <font>
      <sz val="10"/>
      <name val="Cambria"/>
      <family val="1"/>
      <charset val="204"/>
    </font>
    <font>
      <sz val="10"/>
      <color rgb="FFFF0000"/>
      <name val="Cambria"/>
      <family val="1"/>
      <charset val="204"/>
    </font>
    <font>
      <sz val="11"/>
      <name val="Calibri"/>
      <family val="2"/>
      <charset val="204"/>
      <scheme val="minor"/>
    </font>
    <font>
      <b/>
      <sz val="10"/>
      <name val="Cambria"/>
      <family val="1"/>
      <charset val="204"/>
      <scheme val="major"/>
    </font>
    <font>
      <sz val="11"/>
      <name val="Cambria"/>
      <family val="1"/>
      <charset val="204"/>
      <scheme val="major"/>
    </font>
    <font>
      <b/>
      <sz val="10"/>
      <name val="Cambria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0"/>
      <color rgb="FFFF0000"/>
      <name val="Cambria"/>
      <family val="1"/>
      <charset val="204"/>
      <scheme val="major"/>
    </font>
    <font>
      <sz val="10"/>
      <color rgb="FFFF0000"/>
      <name val="Cambria"/>
      <family val="1"/>
      <charset val="204"/>
      <scheme val="major"/>
    </font>
    <font>
      <sz val="11"/>
      <color rgb="FFFF0000"/>
      <name val="Cambria"/>
      <family val="1"/>
      <charset val="204"/>
      <scheme val="maj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/>
    </xf>
    <xf numFmtId="0" fontId="2" fillId="0" borderId="2" xfId="0" applyFont="1" applyBorder="1"/>
    <xf numFmtId="16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0" fontId="4" fillId="0" borderId="2" xfId="0" applyFont="1" applyBorder="1"/>
    <xf numFmtId="0" fontId="3" fillId="0" borderId="2" xfId="0" applyFont="1" applyBorder="1" applyAlignment="1">
      <alignment horizontal="right"/>
    </xf>
    <xf numFmtId="2" fontId="0" fillId="0" borderId="0" xfId="0" applyNumberForma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2" fillId="0" borderId="0" xfId="0" applyFont="1"/>
    <xf numFmtId="0" fontId="13" fillId="0" borderId="1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4" fillId="0" borderId="0" xfId="0" applyFont="1"/>
    <xf numFmtId="0" fontId="14" fillId="0" borderId="2" xfId="0" applyFont="1" applyBorder="1"/>
    <xf numFmtId="0" fontId="13" fillId="0" borderId="2" xfId="0" applyFont="1" applyBorder="1" applyAlignment="1">
      <alignment wrapText="1"/>
    </xf>
    <xf numFmtId="0" fontId="5" fillId="0" borderId="2" xfId="0" applyFont="1" applyBorder="1" applyAlignment="1">
      <alignment wrapText="1"/>
    </xf>
    <xf numFmtId="49" fontId="13" fillId="0" borderId="2" xfId="0" applyNumberFormat="1" applyFont="1" applyBorder="1" applyAlignment="1">
      <alignment wrapText="1"/>
    </xf>
    <xf numFmtId="0" fontId="14" fillId="0" borderId="0" xfId="0" applyFont="1" applyAlignment="1">
      <alignment wrapText="1"/>
    </xf>
    <xf numFmtId="0" fontId="15" fillId="0" borderId="2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5" fillId="0" borderId="2" xfId="0" applyFont="1" applyFill="1" applyBorder="1" applyAlignment="1">
      <alignment horizontal="left" vertical="top" wrapText="1"/>
    </xf>
    <xf numFmtId="0" fontId="10" fillId="0" borderId="2" xfId="0" applyFont="1" applyBorder="1"/>
    <xf numFmtId="0" fontId="16" fillId="0" borderId="0" xfId="0" applyFont="1"/>
    <xf numFmtId="0" fontId="5" fillId="0" borderId="3" xfId="0" applyFont="1" applyFill="1" applyBorder="1" applyAlignment="1">
      <alignment vertical="top" wrapText="1"/>
    </xf>
    <xf numFmtId="0" fontId="18" fillId="0" borderId="0" xfId="0" applyFont="1" applyAlignment="1">
      <alignment wrapText="1"/>
    </xf>
    <xf numFmtId="0" fontId="18" fillId="0" borderId="0" xfId="0" applyFont="1"/>
    <xf numFmtId="0" fontId="19" fillId="0" borderId="0" xfId="0" applyFont="1"/>
    <xf numFmtId="0" fontId="5" fillId="0" borderId="0" xfId="0" applyFont="1"/>
    <xf numFmtId="2" fontId="5" fillId="0" borderId="0" xfId="0" applyNumberFormat="1" applyFont="1"/>
    <xf numFmtId="164" fontId="17" fillId="0" borderId="2" xfId="0" applyNumberFormat="1" applyFont="1" applyBorder="1"/>
    <xf numFmtId="164" fontId="13" fillId="0" borderId="2" xfId="0" applyNumberFormat="1" applyFont="1" applyBorder="1"/>
    <xf numFmtId="164" fontId="18" fillId="0" borderId="2" xfId="0" applyNumberFormat="1" applyFont="1" applyBorder="1"/>
    <xf numFmtId="164" fontId="5" fillId="0" borderId="2" xfId="0" applyNumberFormat="1" applyFont="1" applyBorder="1"/>
    <xf numFmtId="164" fontId="18" fillId="0" borderId="2" xfId="0" applyNumberFormat="1" applyFont="1" applyFill="1" applyBorder="1"/>
    <xf numFmtId="164" fontId="5" fillId="0" borderId="2" xfId="0" applyNumberFormat="1" applyFont="1" applyFill="1" applyBorder="1"/>
    <xf numFmtId="164" fontId="15" fillId="0" borderId="1" xfId="0" applyNumberFormat="1" applyFont="1" applyBorder="1" applyAlignment="1">
      <alignment horizontal="center" wrapText="1"/>
    </xf>
    <xf numFmtId="164" fontId="15" fillId="0" borderId="2" xfId="0" applyNumberFormat="1" applyFont="1" applyBorder="1"/>
    <xf numFmtId="164" fontId="15" fillId="0" borderId="2" xfId="0" applyNumberFormat="1" applyFont="1" applyBorder="1" applyAlignment="1">
      <alignment horizontal="center" wrapText="1"/>
    </xf>
    <xf numFmtId="164" fontId="10" fillId="0" borderId="2" xfId="0" applyNumberFormat="1" applyFont="1" applyBorder="1"/>
    <xf numFmtId="164" fontId="10" fillId="0" borderId="2" xfId="0" applyNumberFormat="1" applyFont="1" applyBorder="1" applyAlignment="1"/>
    <xf numFmtId="164" fontId="10" fillId="0" borderId="1" xfId="0" applyNumberFormat="1" applyFont="1" applyBorder="1" applyAlignment="1">
      <alignment horizontal="center" wrapText="1"/>
    </xf>
    <xf numFmtId="164" fontId="11" fillId="0" borderId="0" xfId="0" applyNumberFormat="1" applyFont="1"/>
    <xf numFmtId="164" fontId="9" fillId="0" borderId="0" xfId="0" applyNumberFormat="1" applyFont="1"/>
    <xf numFmtId="164" fontId="15" fillId="0" borderId="2" xfId="0" applyNumberFormat="1" applyFont="1" applyBorder="1" applyAlignment="1"/>
    <xf numFmtId="164" fontId="10" fillId="0" borderId="2" xfId="0" applyNumberFormat="1" applyFont="1" applyBorder="1" applyAlignment="1">
      <alignment horizontal="center" wrapText="1"/>
    </xf>
    <xf numFmtId="164" fontId="10" fillId="0" borderId="2" xfId="0" applyNumberFormat="1" applyFont="1" applyFill="1" applyBorder="1" applyAlignment="1"/>
    <xf numFmtId="164" fontId="15" fillId="0" borderId="2" xfId="0" applyNumberFormat="1" applyFont="1" applyFill="1" applyBorder="1" applyAlignment="1"/>
    <xf numFmtId="164" fontId="10" fillId="0" borderId="2" xfId="0" applyNumberFormat="1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59"/>
  <sheetViews>
    <sheetView topLeftCell="A24" workbookViewId="0">
      <selection activeCell="M30" sqref="M30"/>
    </sheetView>
  </sheetViews>
  <sheetFormatPr defaultRowHeight="15"/>
  <cols>
    <col min="1" max="1" width="0.42578125" customWidth="1"/>
    <col min="2" max="2" width="34.7109375" customWidth="1"/>
    <col min="3" max="3" width="12" customWidth="1"/>
    <col min="4" max="4" width="12.140625" customWidth="1"/>
    <col min="5" max="5" width="11.85546875" customWidth="1"/>
    <col min="6" max="6" width="9.7109375" customWidth="1"/>
    <col min="7" max="7" width="13.28515625" customWidth="1"/>
    <col min="8" max="8" width="9" customWidth="1"/>
    <col min="9" max="9" width="12.7109375" customWidth="1"/>
    <col min="10" max="10" width="8.28515625" customWidth="1"/>
  </cols>
  <sheetData>
    <row r="1" spans="1:13">
      <c r="B1" s="13"/>
      <c r="C1" s="13"/>
      <c r="D1" s="13"/>
      <c r="E1" s="13"/>
      <c r="F1" s="13"/>
      <c r="G1" s="13"/>
      <c r="H1" s="13"/>
      <c r="I1" s="13" t="s">
        <v>63</v>
      </c>
      <c r="J1" s="13"/>
    </row>
    <row r="2" spans="1:13">
      <c r="B2" s="13" t="s">
        <v>83</v>
      </c>
      <c r="C2" s="13"/>
      <c r="D2" s="13"/>
      <c r="E2" s="13"/>
      <c r="F2" s="13"/>
      <c r="G2" s="13"/>
      <c r="H2" s="13"/>
      <c r="I2" s="13"/>
      <c r="J2" s="13"/>
    </row>
    <row r="3" spans="1:13" ht="76.5">
      <c r="A3" s="2" t="s">
        <v>0</v>
      </c>
      <c r="B3" s="17"/>
      <c r="C3" s="14" t="s">
        <v>85</v>
      </c>
      <c r="D3" s="14" t="s">
        <v>86</v>
      </c>
      <c r="E3" s="14" t="s">
        <v>6</v>
      </c>
      <c r="F3" s="14" t="s">
        <v>74</v>
      </c>
      <c r="G3" s="15" t="s">
        <v>87</v>
      </c>
      <c r="H3" s="14" t="s">
        <v>74</v>
      </c>
      <c r="I3" s="15" t="s">
        <v>88</v>
      </c>
      <c r="J3" s="14" t="s">
        <v>74</v>
      </c>
    </row>
    <row r="4" spans="1:13">
      <c r="A4" s="3">
        <v>1</v>
      </c>
      <c r="B4" s="18" t="s">
        <v>69</v>
      </c>
      <c r="C4" s="36">
        <f>SUM(C5,C10)</f>
        <v>548278.4</v>
      </c>
      <c r="D4" s="36">
        <f>SUM(D10,D5)</f>
        <v>590184</v>
      </c>
      <c r="E4" s="36">
        <f t="shared" ref="E4:E20" si="0">D4-C4</f>
        <v>41905.599999999977</v>
      </c>
      <c r="F4" s="36">
        <f t="shared" ref="F4:F20" si="1">E4/C4*100</f>
        <v>7.6431243689337345</v>
      </c>
      <c r="G4" s="36">
        <f>SUM(G5,G10)</f>
        <v>588030</v>
      </c>
      <c r="H4" s="36">
        <f>(G4/D4*100)-100</f>
        <v>-0.36497092432190925</v>
      </c>
      <c r="I4" s="36">
        <f>SUM(I5,I10)</f>
        <v>608136</v>
      </c>
      <c r="J4" s="36">
        <f>I4/G4*100-100</f>
        <v>3.4192133054435914</v>
      </c>
      <c r="K4" s="28"/>
      <c r="L4" s="28"/>
      <c r="M4" s="28"/>
    </row>
    <row r="5" spans="1:13">
      <c r="A5" s="5" t="s">
        <v>1</v>
      </c>
      <c r="B5" s="18" t="s">
        <v>8</v>
      </c>
      <c r="C5" s="38">
        <f>SUM(C6:C9)</f>
        <v>456947</v>
      </c>
      <c r="D5" s="38">
        <f>SUM(D6:D9)</f>
        <v>517012</v>
      </c>
      <c r="E5" s="38">
        <f t="shared" si="0"/>
        <v>60065</v>
      </c>
      <c r="F5" s="36">
        <f t="shared" si="1"/>
        <v>13.144850496884757</v>
      </c>
      <c r="G5" s="38">
        <f>SUM(G6:G9)</f>
        <v>512907</v>
      </c>
      <c r="H5" s="36">
        <f>(G5/D5*100)-100</f>
        <v>-0.79398543940952493</v>
      </c>
      <c r="I5" s="38">
        <f>SUM(I6:I9)</f>
        <v>530947</v>
      </c>
      <c r="J5" s="38">
        <f>I5/G5*100-100</f>
        <v>3.5172068230692872</v>
      </c>
      <c r="K5" s="28"/>
      <c r="L5" s="28"/>
      <c r="M5" s="28"/>
    </row>
    <row r="6" spans="1:13" ht="23.25" customHeight="1">
      <c r="A6" s="7"/>
      <c r="B6" s="19" t="s">
        <v>9</v>
      </c>
      <c r="C6" s="38">
        <v>345966</v>
      </c>
      <c r="D6" s="38">
        <v>389003</v>
      </c>
      <c r="E6" s="38">
        <f t="shared" si="0"/>
        <v>43037</v>
      </c>
      <c r="F6" s="36">
        <f t="shared" si="1"/>
        <v>12.439661700860778</v>
      </c>
      <c r="G6" s="38">
        <v>376095</v>
      </c>
      <c r="H6" s="36">
        <f>(G6/D6*100)-100</f>
        <v>-3.3182263375860828</v>
      </c>
      <c r="I6" s="38">
        <v>390164</v>
      </c>
      <c r="J6" s="38">
        <f>I6/G6*100-100</f>
        <v>3.7408101676438008</v>
      </c>
      <c r="K6" s="28"/>
      <c r="L6" s="28"/>
      <c r="M6" s="28"/>
    </row>
    <row r="7" spans="1:13" ht="34.5" customHeight="1">
      <c r="A7" s="7"/>
      <c r="B7" s="19" t="s">
        <v>23</v>
      </c>
      <c r="C7" s="38">
        <v>51154</v>
      </c>
      <c r="D7" s="38">
        <v>57489</v>
      </c>
      <c r="E7" s="38">
        <f t="shared" si="0"/>
        <v>6335</v>
      </c>
      <c r="F7" s="36">
        <f t="shared" si="1"/>
        <v>12.384173280681862</v>
      </c>
      <c r="G7" s="38">
        <v>58978</v>
      </c>
      <c r="H7" s="36">
        <f>(G7/D7*100)-100</f>
        <v>2.5900607072657351</v>
      </c>
      <c r="I7" s="38">
        <v>61681</v>
      </c>
      <c r="J7" s="38">
        <f>I7/G7*100-100</f>
        <v>4.5830648716470535</v>
      </c>
      <c r="K7" s="28"/>
      <c r="L7" s="28"/>
      <c r="M7" s="28"/>
    </row>
    <row r="8" spans="1:13" ht="24.75" customHeight="1">
      <c r="A8" s="7"/>
      <c r="B8" s="19" t="s">
        <v>10</v>
      </c>
      <c r="C8" s="38">
        <v>59487</v>
      </c>
      <c r="D8" s="38">
        <v>69909</v>
      </c>
      <c r="E8" s="38">
        <f t="shared" si="0"/>
        <v>10422</v>
      </c>
      <c r="F8" s="36">
        <f t="shared" si="1"/>
        <v>17.519794240758486</v>
      </c>
      <c r="G8" s="38">
        <v>77223</v>
      </c>
      <c r="H8" s="36">
        <f>(G8/D8*100)-100</f>
        <v>10.462172252499684</v>
      </c>
      <c r="I8" s="38">
        <v>78491</v>
      </c>
      <c r="J8" s="38">
        <f>I8/G8*100-100</f>
        <v>1.6419978503813724</v>
      </c>
      <c r="K8" s="28"/>
      <c r="L8" s="28"/>
      <c r="M8" s="28"/>
    </row>
    <row r="9" spans="1:13" ht="15.75" customHeight="1">
      <c r="A9" s="7"/>
      <c r="B9" s="19" t="s">
        <v>11</v>
      </c>
      <c r="C9" s="38">
        <v>340</v>
      </c>
      <c r="D9" s="38">
        <v>611</v>
      </c>
      <c r="E9" s="38">
        <f t="shared" si="0"/>
        <v>271</v>
      </c>
      <c r="F9" s="36">
        <f t="shared" si="1"/>
        <v>79.705882352941188</v>
      </c>
      <c r="G9" s="38">
        <v>611</v>
      </c>
      <c r="H9" s="36">
        <f t="shared" ref="H9:H20" si="2">(G9/D9*100)-100</f>
        <v>0</v>
      </c>
      <c r="I9" s="38">
        <v>611</v>
      </c>
      <c r="J9" s="38">
        <f t="shared" ref="J9:J20" si="3">I9/G9*100-100</f>
        <v>0</v>
      </c>
      <c r="K9" s="28"/>
      <c r="L9" s="28"/>
      <c r="M9" s="28"/>
    </row>
    <row r="10" spans="1:13" ht="20.25" customHeight="1">
      <c r="A10" s="7"/>
      <c r="B10" s="20" t="s">
        <v>12</v>
      </c>
      <c r="C10" s="38">
        <f>SUM(C11:C20)</f>
        <v>91331.4</v>
      </c>
      <c r="D10" s="38">
        <f>SUM(D11:D20)</f>
        <v>73172</v>
      </c>
      <c r="E10" s="38">
        <f t="shared" si="0"/>
        <v>-18159.399999999994</v>
      </c>
      <c r="F10" s="36">
        <f t="shared" si="1"/>
        <v>-19.882975625031474</v>
      </c>
      <c r="G10" s="38">
        <f>SUM(G11:G20)</f>
        <v>75123</v>
      </c>
      <c r="H10" s="36">
        <f t="shared" si="2"/>
        <v>2.6663204504455251</v>
      </c>
      <c r="I10" s="38">
        <f>SUM(I11:I18)</f>
        <v>77189</v>
      </c>
      <c r="J10" s="38">
        <f t="shared" si="3"/>
        <v>2.7501564101540197</v>
      </c>
      <c r="K10" s="28"/>
      <c r="L10" s="28"/>
      <c r="M10" s="28"/>
    </row>
    <row r="11" spans="1:13" ht="45" customHeight="1">
      <c r="A11" s="7"/>
      <c r="B11" s="19" t="s">
        <v>13</v>
      </c>
      <c r="C11" s="38">
        <v>32879</v>
      </c>
      <c r="D11" s="38">
        <v>21201</v>
      </c>
      <c r="E11" s="38">
        <f t="shared" si="0"/>
        <v>-11678</v>
      </c>
      <c r="F11" s="36">
        <f t="shared" si="1"/>
        <v>-35.518111864716076</v>
      </c>
      <c r="G11" s="38">
        <v>21201</v>
      </c>
      <c r="H11" s="36">
        <f t="shared" si="2"/>
        <v>0</v>
      </c>
      <c r="I11" s="38">
        <v>21201</v>
      </c>
      <c r="J11" s="38">
        <f t="shared" si="3"/>
        <v>0</v>
      </c>
      <c r="K11" s="28"/>
      <c r="L11" s="28"/>
      <c r="M11" s="28"/>
    </row>
    <row r="12" spans="1:13" ht="33.75" hidden="1" customHeight="1">
      <c r="A12" s="6"/>
      <c r="B12" s="19" t="s">
        <v>14</v>
      </c>
      <c r="C12" s="40"/>
      <c r="D12" s="39"/>
      <c r="E12" s="37">
        <f t="shared" si="0"/>
        <v>0</v>
      </c>
      <c r="F12" s="35" t="e">
        <f t="shared" si="1"/>
        <v>#DIV/0!</v>
      </c>
      <c r="G12" s="37"/>
      <c r="H12" s="35" t="e">
        <f t="shared" si="2"/>
        <v>#DIV/0!</v>
      </c>
      <c r="I12" s="37"/>
      <c r="J12" s="37" t="e">
        <f t="shared" si="3"/>
        <v>#DIV/0!</v>
      </c>
      <c r="K12" s="28"/>
      <c r="L12" s="28"/>
      <c r="M12" s="28"/>
    </row>
    <row r="13" spans="1:13" ht="27.75" hidden="1" customHeight="1">
      <c r="A13" s="8" t="s">
        <v>2</v>
      </c>
      <c r="B13" s="19" t="s">
        <v>15</v>
      </c>
      <c r="C13" s="38"/>
      <c r="D13" s="37"/>
      <c r="E13" s="37">
        <f t="shared" si="0"/>
        <v>0</v>
      </c>
      <c r="F13" s="35" t="e">
        <f t="shared" si="1"/>
        <v>#DIV/0!</v>
      </c>
      <c r="G13" s="37"/>
      <c r="H13" s="35" t="e">
        <f t="shared" si="2"/>
        <v>#DIV/0!</v>
      </c>
      <c r="I13" s="37"/>
      <c r="J13" s="37" t="e">
        <f t="shared" si="3"/>
        <v>#DIV/0!</v>
      </c>
      <c r="K13" s="28"/>
      <c r="L13" s="28"/>
      <c r="M13" s="28"/>
    </row>
    <row r="14" spans="1:13" ht="27.75" customHeight="1">
      <c r="A14" s="8"/>
      <c r="B14" s="19" t="s">
        <v>14</v>
      </c>
      <c r="C14" s="38">
        <v>30239.4</v>
      </c>
      <c r="D14" s="38">
        <v>33061</v>
      </c>
      <c r="E14" s="38">
        <f t="shared" ref="E14" si="4">D14-C14</f>
        <v>2821.5999999999985</v>
      </c>
      <c r="F14" s="36">
        <f t="shared" ref="F14" si="5">E14/C14*100</f>
        <v>9.3308729670562194</v>
      </c>
      <c r="G14" s="38">
        <v>35012</v>
      </c>
      <c r="H14" s="36">
        <f t="shared" ref="H14" si="6">(G14/D14*100)-100</f>
        <v>5.9012129094703596</v>
      </c>
      <c r="I14" s="38">
        <v>37078</v>
      </c>
      <c r="J14" s="38">
        <f t="shared" ref="J14" si="7">I14/G14*100-100</f>
        <v>5.9008339997715069</v>
      </c>
      <c r="K14" s="28"/>
      <c r="L14" s="28"/>
      <c r="M14" s="28"/>
    </row>
    <row r="15" spans="1:13" ht="27.75" customHeight="1">
      <c r="A15" s="8"/>
      <c r="B15" s="19" t="s">
        <v>15</v>
      </c>
      <c r="C15" s="38">
        <v>4941</v>
      </c>
      <c r="D15" s="38">
        <v>5682</v>
      </c>
      <c r="E15" s="38">
        <f t="shared" ref="E15:E16" si="8">D15-C15</f>
        <v>741</v>
      </c>
      <c r="F15" s="36">
        <f t="shared" ref="F15:F16" si="9">E15/C15*100</f>
        <v>14.996964177292046</v>
      </c>
      <c r="G15" s="38">
        <v>5682</v>
      </c>
      <c r="H15" s="36">
        <f t="shared" ref="H15:H17" si="10">(G15/D15*100)-100</f>
        <v>0</v>
      </c>
      <c r="I15" s="38">
        <v>5682</v>
      </c>
      <c r="J15" s="38">
        <f t="shared" ref="J15:J16" si="11">I15/G15*100-100</f>
        <v>0</v>
      </c>
      <c r="K15" s="28"/>
      <c r="L15" s="28"/>
      <c r="M15" s="28"/>
    </row>
    <row r="16" spans="1:13" ht="27.75" customHeight="1">
      <c r="A16" s="8"/>
      <c r="B16" s="19" t="s">
        <v>16</v>
      </c>
      <c r="C16" s="38">
        <v>21729</v>
      </c>
      <c r="D16" s="38">
        <v>10935</v>
      </c>
      <c r="E16" s="38">
        <f t="shared" si="8"/>
        <v>-10794</v>
      </c>
      <c r="F16" s="36">
        <f t="shared" si="9"/>
        <v>-49.675548805743475</v>
      </c>
      <c r="G16" s="38">
        <v>10935</v>
      </c>
      <c r="H16" s="36">
        <f t="shared" si="10"/>
        <v>0</v>
      </c>
      <c r="I16" s="38">
        <v>10935</v>
      </c>
      <c r="J16" s="38">
        <f t="shared" si="11"/>
        <v>0</v>
      </c>
      <c r="K16" s="28"/>
      <c r="L16" s="28"/>
      <c r="M16" s="28"/>
    </row>
    <row r="17" spans="1:13" ht="19.5" customHeight="1">
      <c r="A17" s="8"/>
      <c r="B17" s="19" t="s">
        <v>17</v>
      </c>
      <c r="C17" s="38">
        <v>1543</v>
      </c>
      <c r="D17" s="38">
        <v>2293</v>
      </c>
      <c r="E17" s="38">
        <f t="shared" ref="E17" si="12">D17-C17</f>
        <v>750</v>
      </c>
      <c r="F17" s="36">
        <f t="shared" ref="F17" si="13">E17/C17*100</f>
        <v>48.606610499027866</v>
      </c>
      <c r="G17" s="38">
        <v>2293</v>
      </c>
      <c r="H17" s="36">
        <f t="shared" si="10"/>
        <v>0</v>
      </c>
      <c r="I17" s="38">
        <v>2293</v>
      </c>
      <c r="J17" s="38">
        <f t="shared" ref="J17" si="14">I17/G17*100-100</f>
        <v>0</v>
      </c>
      <c r="K17" s="28"/>
      <c r="L17" s="28"/>
      <c r="M17" s="28"/>
    </row>
    <row r="18" spans="1:13" ht="35.25" hidden="1" customHeight="1">
      <c r="A18" s="8"/>
      <c r="B18" s="19" t="s">
        <v>18</v>
      </c>
      <c r="C18" s="37">
        <v>0</v>
      </c>
      <c r="D18" s="38">
        <v>0</v>
      </c>
      <c r="E18" s="38">
        <f t="shared" si="0"/>
        <v>0</v>
      </c>
      <c r="F18" s="36" t="e">
        <f t="shared" si="1"/>
        <v>#DIV/0!</v>
      </c>
      <c r="G18" s="38">
        <v>0</v>
      </c>
      <c r="H18" s="36"/>
      <c r="I18" s="38">
        <v>0</v>
      </c>
      <c r="J18" s="38"/>
      <c r="K18" s="28"/>
      <c r="L18" s="28"/>
      <c r="M18" s="28"/>
    </row>
    <row r="19" spans="1:13" ht="32.25" hidden="1" customHeight="1">
      <c r="A19" s="8"/>
      <c r="B19" s="19" t="s">
        <v>17</v>
      </c>
      <c r="C19" s="37"/>
      <c r="D19" s="38"/>
      <c r="E19" s="38">
        <f t="shared" si="0"/>
        <v>0</v>
      </c>
      <c r="F19" s="36" t="e">
        <f t="shared" si="1"/>
        <v>#DIV/0!</v>
      </c>
      <c r="G19" s="38"/>
      <c r="H19" s="36" t="e">
        <f t="shared" si="2"/>
        <v>#DIV/0!</v>
      </c>
      <c r="I19" s="38"/>
      <c r="J19" s="38" t="e">
        <f t="shared" si="3"/>
        <v>#DIV/0!</v>
      </c>
      <c r="K19" s="28"/>
      <c r="L19" s="28"/>
      <c r="M19" s="28"/>
    </row>
    <row r="20" spans="1:13" ht="33.75" hidden="1" customHeight="1">
      <c r="A20" s="8"/>
      <c r="B20" s="19" t="s">
        <v>18</v>
      </c>
      <c r="C20" s="37"/>
      <c r="D20" s="38"/>
      <c r="E20" s="38">
        <f t="shared" si="0"/>
        <v>0</v>
      </c>
      <c r="F20" s="36" t="e">
        <f t="shared" si="1"/>
        <v>#DIV/0!</v>
      </c>
      <c r="G20" s="38"/>
      <c r="H20" s="36" t="e">
        <f t="shared" si="2"/>
        <v>#DIV/0!</v>
      </c>
      <c r="I20" s="38"/>
      <c r="J20" s="38" t="e">
        <f t="shared" si="3"/>
        <v>#DIV/0!</v>
      </c>
      <c r="K20" s="28"/>
      <c r="L20" s="28"/>
      <c r="M20" s="28"/>
    </row>
    <row r="21" spans="1:13" ht="0.75" customHeight="1">
      <c r="A21" s="8"/>
      <c r="B21" s="19"/>
      <c r="C21" s="39"/>
      <c r="D21" s="40">
        <v>187</v>
      </c>
      <c r="E21" s="38"/>
      <c r="F21" s="38"/>
      <c r="G21" s="38"/>
      <c r="H21" s="38"/>
      <c r="I21" s="38"/>
      <c r="J21" s="38"/>
      <c r="K21" s="28"/>
      <c r="L21" s="28"/>
      <c r="M21" s="28"/>
    </row>
    <row r="22" spans="1:13" ht="25.5" hidden="1" customHeight="1">
      <c r="A22" s="8"/>
      <c r="B22" s="16"/>
      <c r="C22" s="37"/>
      <c r="D22" s="38"/>
      <c r="E22" s="38"/>
      <c r="F22" s="38"/>
      <c r="G22" s="38"/>
      <c r="H22" s="38"/>
      <c r="I22" s="38"/>
      <c r="J22" s="38"/>
      <c r="K22" s="28"/>
      <c r="L22" s="28"/>
      <c r="M22" s="28"/>
    </row>
    <row r="23" spans="1:13" ht="20.25" hidden="1" customHeight="1">
      <c r="A23" s="8"/>
      <c r="B23" s="19" t="s">
        <v>3</v>
      </c>
      <c r="C23" s="37"/>
      <c r="D23" s="38"/>
      <c r="E23" s="38"/>
      <c r="F23" s="38"/>
      <c r="G23" s="38"/>
      <c r="H23" s="38"/>
      <c r="I23" s="38"/>
      <c r="J23" s="38"/>
      <c r="K23" s="28"/>
      <c r="L23" s="28"/>
      <c r="M23" s="28"/>
    </row>
    <row r="24" spans="1:13" ht="24" customHeight="1">
      <c r="A24" s="3">
        <v>2</v>
      </c>
      <c r="B24" s="18" t="s">
        <v>7</v>
      </c>
      <c r="C24" s="36">
        <f>SUM(C25:C32)</f>
        <v>1616356.5999999999</v>
      </c>
      <c r="D24" s="36">
        <f>SUM(D25:D32)</f>
        <v>1339112.7</v>
      </c>
      <c r="E24" s="36">
        <f t="shared" ref="E24:E29" si="15">D24-C24</f>
        <v>-277243.89999999991</v>
      </c>
      <c r="F24" s="36">
        <f t="shared" ref="F24:F25" si="16">E24/C24*100</f>
        <v>-17.152396940130657</v>
      </c>
      <c r="G24" s="36">
        <f>SUM(G25:G32)</f>
        <v>1141877.5999999999</v>
      </c>
      <c r="H24" s="36">
        <f>(G24/D24*100)-100</f>
        <v>-14.728790190698675</v>
      </c>
      <c r="I24" s="36">
        <f>SUM(I25:I32)</f>
        <v>1086185.4000000001</v>
      </c>
      <c r="J24" s="36">
        <f>I24/G24*100-100</f>
        <v>-4.8772477890800019</v>
      </c>
      <c r="K24" s="28"/>
      <c r="L24" s="28"/>
      <c r="M24" s="28"/>
    </row>
    <row r="25" spans="1:13" ht="15" customHeight="1">
      <c r="A25" s="8" t="s">
        <v>4</v>
      </c>
      <c r="B25" s="19" t="s">
        <v>19</v>
      </c>
      <c r="C25" s="38">
        <v>221823.6</v>
      </c>
      <c r="D25" s="38">
        <v>220567.5</v>
      </c>
      <c r="E25" s="38">
        <f t="shared" si="15"/>
        <v>-1256.1000000000058</v>
      </c>
      <c r="F25" s="36">
        <f t="shared" si="16"/>
        <v>-0.56626075854868729</v>
      </c>
      <c r="G25" s="38">
        <v>227473.6</v>
      </c>
      <c r="H25" s="36">
        <f>(G25/D25*100)-100</f>
        <v>3.1310596529407206</v>
      </c>
      <c r="I25" s="38">
        <v>235123.3</v>
      </c>
      <c r="J25" s="36">
        <f>I25/G25*100-100</f>
        <v>3.3628957382307192</v>
      </c>
      <c r="K25" s="28"/>
      <c r="L25" s="28"/>
      <c r="M25" s="28"/>
    </row>
    <row r="26" spans="1:13" ht="17.25" customHeight="1">
      <c r="A26" s="8"/>
      <c r="B26" s="19" t="s">
        <v>20</v>
      </c>
      <c r="C26" s="38">
        <v>559752.1</v>
      </c>
      <c r="D26" s="38">
        <v>622070.69999999995</v>
      </c>
      <c r="E26" s="38">
        <f t="shared" si="15"/>
        <v>62318.599999999977</v>
      </c>
      <c r="F26" s="36">
        <f t="shared" ref="F26:F29" si="17">E26/C26*100</f>
        <v>11.133249879723538</v>
      </c>
      <c r="G26" s="38">
        <v>634678.80000000005</v>
      </c>
      <c r="H26" s="36">
        <f>(G26/D26*100)-100</f>
        <v>2.0267953465739765</v>
      </c>
      <c r="I26" s="38">
        <v>657827.80000000005</v>
      </c>
      <c r="J26" s="38">
        <f>I26/G26*100-100</f>
        <v>3.6473567417093449</v>
      </c>
      <c r="K26" s="28"/>
      <c r="L26" s="28"/>
      <c r="M26" s="28"/>
    </row>
    <row r="27" spans="1:13" ht="13.5" customHeight="1">
      <c r="A27" s="8"/>
      <c r="B27" s="19" t="s">
        <v>21</v>
      </c>
      <c r="C27" s="38">
        <v>812537.1</v>
      </c>
      <c r="D27" s="38">
        <v>480018.3</v>
      </c>
      <c r="E27" s="38">
        <f t="shared" si="15"/>
        <v>-332518.8</v>
      </c>
      <c r="F27" s="36">
        <f t="shared" si="17"/>
        <v>-40.923522138250675</v>
      </c>
      <c r="G27" s="38">
        <v>268419.3</v>
      </c>
      <c r="H27" s="36">
        <f>(G27/D27*100)-100</f>
        <v>-44.081444394932447</v>
      </c>
      <c r="I27" s="38">
        <v>193234.3</v>
      </c>
      <c r="J27" s="38">
        <f>I27/G27*100-100</f>
        <v>-28.010280929873517</v>
      </c>
      <c r="K27" s="28"/>
      <c r="L27" s="28"/>
      <c r="M27" s="28"/>
    </row>
    <row r="28" spans="1:13" ht="28.5" hidden="1" customHeight="1">
      <c r="A28" s="8"/>
      <c r="B28" s="19" t="s">
        <v>22</v>
      </c>
      <c r="C28" s="38"/>
      <c r="D28" s="38"/>
      <c r="E28" s="38">
        <f t="shared" si="15"/>
        <v>0</v>
      </c>
      <c r="F28" s="36" t="e">
        <f t="shared" si="17"/>
        <v>#DIV/0!</v>
      </c>
      <c r="G28" s="38"/>
      <c r="H28" s="36" t="e">
        <f>(G28/D28*100)-100</f>
        <v>#DIV/0!</v>
      </c>
      <c r="I28" s="38"/>
      <c r="J28" s="38">
        <v>0</v>
      </c>
      <c r="K28" s="28"/>
      <c r="L28" s="28"/>
      <c r="M28" s="28"/>
    </row>
    <row r="29" spans="1:13" ht="28.5" hidden="1" customHeight="1">
      <c r="A29" s="8"/>
      <c r="B29" s="19" t="s">
        <v>24</v>
      </c>
      <c r="C29" s="38"/>
      <c r="D29" s="38"/>
      <c r="E29" s="38">
        <f t="shared" si="15"/>
        <v>0</v>
      </c>
      <c r="F29" s="36" t="e">
        <f t="shared" si="17"/>
        <v>#DIV/0!</v>
      </c>
      <c r="G29" s="38"/>
      <c r="H29" s="36">
        <v>0</v>
      </c>
      <c r="I29" s="38"/>
      <c r="J29" s="38">
        <v>0</v>
      </c>
      <c r="K29" s="28"/>
      <c r="L29" s="28"/>
      <c r="M29" s="28"/>
    </row>
    <row r="30" spans="1:13" ht="28.5" customHeight="1">
      <c r="A30" s="8"/>
      <c r="B30" s="19" t="s">
        <v>68</v>
      </c>
      <c r="C30" s="38">
        <v>20941.099999999999</v>
      </c>
      <c r="D30" s="38">
        <v>16456.2</v>
      </c>
      <c r="E30" s="38">
        <f t="shared" ref="E30:E31" si="18">D30-C30</f>
        <v>-4484.8999999999978</v>
      </c>
      <c r="F30" s="36">
        <f t="shared" ref="F30:F31" si="19">E30/C30*100</f>
        <v>-21.416735510551014</v>
      </c>
      <c r="G30" s="38">
        <v>11305.9</v>
      </c>
      <c r="H30" s="36">
        <f>(G30/D30*100)-100</f>
        <v>-31.297018752810501</v>
      </c>
      <c r="I30" s="38">
        <v>0</v>
      </c>
      <c r="J30" s="38">
        <f>I30/G30*100-100</f>
        <v>-100</v>
      </c>
      <c r="K30" s="28"/>
      <c r="L30" s="28"/>
      <c r="M30" s="28"/>
    </row>
    <row r="31" spans="1:13" ht="65.25" customHeight="1">
      <c r="A31" s="8"/>
      <c r="B31" s="19" t="s">
        <v>77</v>
      </c>
      <c r="C31" s="38">
        <v>750</v>
      </c>
      <c r="D31" s="38">
        <v>0</v>
      </c>
      <c r="E31" s="38">
        <f t="shared" si="18"/>
        <v>-750</v>
      </c>
      <c r="F31" s="36">
        <f t="shared" si="19"/>
        <v>-100</v>
      </c>
      <c r="G31" s="38">
        <v>0</v>
      </c>
      <c r="H31" s="36"/>
      <c r="I31" s="38">
        <v>0</v>
      </c>
      <c r="J31" s="38"/>
      <c r="K31" s="13"/>
      <c r="L31" s="28"/>
      <c r="M31" s="28"/>
    </row>
    <row r="32" spans="1:13" ht="63.75" customHeight="1">
      <c r="A32" s="8"/>
      <c r="B32" s="29" t="s">
        <v>78</v>
      </c>
      <c r="C32" s="38">
        <v>552.70000000000005</v>
      </c>
      <c r="D32" s="38">
        <v>0</v>
      </c>
      <c r="E32" s="38">
        <f t="shared" ref="E32" si="20">D32-C32</f>
        <v>-552.70000000000005</v>
      </c>
      <c r="F32" s="36">
        <f t="shared" ref="F32" si="21">E32/C32*100</f>
        <v>-100</v>
      </c>
      <c r="G32" s="38">
        <v>0</v>
      </c>
      <c r="H32" s="36"/>
      <c r="I32" s="38">
        <v>0</v>
      </c>
      <c r="J32" s="38"/>
      <c r="K32" s="13"/>
      <c r="L32" s="28"/>
      <c r="M32" s="28"/>
    </row>
    <row r="33" spans="1:13">
      <c r="A33" s="4" t="s">
        <v>5</v>
      </c>
      <c r="B33" s="18"/>
      <c r="C33" s="36">
        <f>C24+C4</f>
        <v>2164635</v>
      </c>
      <c r="D33" s="36">
        <f>D24+D4</f>
        <v>1929296.7</v>
      </c>
      <c r="E33" s="36">
        <f t="shared" ref="E33" si="22">D33-C33</f>
        <v>-235338.30000000005</v>
      </c>
      <c r="F33" s="36">
        <f t="shared" ref="F33" si="23">E33/C33*100</f>
        <v>-10.871962247676862</v>
      </c>
      <c r="G33" s="36">
        <f>G4+G24</f>
        <v>1729907.5999999999</v>
      </c>
      <c r="H33" s="36">
        <f>(G33/D33*100)-100</f>
        <v>-10.334807497467864</v>
      </c>
      <c r="I33" s="36">
        <f>I4+I24</f>
        <v>1694321.4000000001</v>
      </c>
      <c r="J33" s="36">
        <f>I33/G33*100-100</f>
        <v>-2.0571156517261215</v>
      </c>
      <c r="K33" s="13"/>
      <c r="L33" s="28"/>
      <c r="M33" s="28"/>
    </row>
    <row r="34" spans="1:13">
      <c r="B34" s="21"/>
      <c r="C34" s="30"/>
      <c r="D34" s="33"/>
      <c r="E34" s="33"/>
      <c r="F34" s="33"/>
      <c r="G34" s="33"/>
      <c r="H34" s="34"/>
      <c r="I34" s="34"/>
      <c r="J34" s="33"/>
      <c r="K34" s="13"/>
      <c r="L34" s="28"/>
      <c r="M34" s="28"/>
    </row>
    <row r="35" spans="1:13">
      <c r="B35" s="16"/>
      <c r="C35" s="31"/>
      <c r="D35" s="31"/>
      <c r="E35" s="31"/>
      <c r="F35" s="31"/>
      <c r="G35" s="31"/>
      <c r="H35" s="31"/>
      <c r="I35" s="31"/>
      <c r="J35" s="31"/>
      <c r="K35" s="28"/>
      <c r="L35" s="28"/>
      <c r="M35" s="28"/>
    </row>
    <row r="36" spans="1:13">
      <c r="B36" s="16"/>
      <c r="C36" s="31"/>
      <c r="D36" s="31"/>
      <c r="E36" s="31"/>
      <c r="F36" s="31"/>
      <c r="G36" s="31"/>
      <c r="H36" s="31"/>
      <c r="I36" s="31"/>
      <c r="J36" s="31"/>
      <c r="K36" s="28"/>
      <c r="L36" s="28"/>
      <c r="M36" s="28"/>
    </row>
    <row r="37" spans="1:13">
      <c r="B37" s="16"/>
      <c r="C37" s="31"/>
      <c r="D37" s="31"/>
      <c r="E37" s="31"/>
      <c r="F37" s="31"/>
      <c r="G37" s="31"/>
      <c r="H37" s="31"/>
      <c r="I37" s="31"/>
      <c r="J37" s="31"/>
      <c r="K37" s="28"/>
      <c r="L37" s="28"/>
      <c r="M37" s="28"/>
    </row>
    <row r="38" spans="1:13">
      <c r="B38" s="16"/>
      <c r="C38" s="31"/>
      <c r="D38" s="31"/>
      <c r="E38" s="31"/>
      <c r="F38" s="31"/>
      <c r="G38" s="31"/>
      <c r="H38" s="31"/>
      <c r="I38" s="31"/>
      <c r="J38" s="31"/>
      <c r="K38" s="28"/>
      <c r="L38" s="28"/>
      <c r="M38" s="28"/>
    </row>
    <row r="39" spans="1:13">
      <c r="B39" s="16"/>
      <c r="C39" s="31"/>
      <c r="D39" s="31"/>
      <c r="E39" s="31"/>
      <c r="F39" s="31"/>
      <c r="G39" s="31"/>
      <c r="H39" s="31"/>
      <c r="I39" s="31"/>
      <c r="J39" s="31"/>
      <c r="K39" s="28"/>
      <c r="L39" s="28"/>
      <c r="M39" s="28"/>
    </row>
    <row r="40" spans="1:13">
      <c r="B40" s="16"/>
      <c r="C40" s="31"/>
      <c r="D40" s="31"/>
      <c r="E40" s="31"/>
      <c r="F40" s="31"/>
      <c r="G40" s="31"/>
      <c r="H40" s="31"/>
      <c r="I40" s="31"/>
      <c r="J40" s="31"/>
      <c r="K40" s="28"/>
      <c r="L40" s="28"/>
      <c r="M40" s="28"/>
    </row>
    <row r="41" spans="1:13">
      <c r="B41" s="16"/>
      <c r="C41" s="31"/>
      <c r="D41" s="31"/>
      <c r="E41" s="31"/>
      <c r="F41" s="31"/>
      <c r="G41" s="31"/>
      <c r="H41" s="31"/>
      <c r="I41" s="31"/>
      <c r="J41" s="31"/>
      <c r="K41" s="28"/>
      <c r="L41" s="28"/>
      <c r="M41" s="28"/>
    </row>
    <row r="42" spans="1:13">
      <c r="B42" s="16"/>
      <c r="C42" s="31"/>
      <c r="D42" s="31"/>
      <c r="E42" s="31"/>
      <c r="F42" s="31"/>
      <c r="G42" s="31"/>
      <c r="H42" s="31"/>
      <c r="I42" s="31"/>
      <c r="J42" s="31"/>
      <c r="K42" s="28"/>
      <c r="L42" s="28"/>
      <c r="M42" s="28"/>
    </row>
    <row r="43" spans="1:13">
      <c r="B43" s="16"/>
      <c r="C43" s="31"/>
      <c r="D43" s="31"/>
      <c r="E43" s="31"/>
      <c r="F43" s="31"/>
      <c r="G43" s="31"/>
      <c r="H43" s="31"/>
      <c r="I43" s="31"/>
      <c r="J43" s="31"/>
      <c r="K43" s="28"/>
      <c r="L43" s="28"/>
      <c r="M43" s="28"/>
    </row>
    <row r="44" spans="1:13">
      <c r="B44" s="16"/>
      <c r="C44" s="31"/>
      <c r="D44" s="31"/>
      <c r="E44" s="31"/>
      <c r="F44" s="31"/>
      <c r="G44" s="31"/>
      <c r="H44" s="31"/>
      <c r="I44" s="31"/>
      <c r="J44" s="31"/>
      <c r="K44" s="28"/>
      <c r="L44" s="28"/>
      <c r="M44" s="28"/>
    </row>
    <row r="45" spans="1:13">
      <c r="B45" s="16"/>
      <c r="C45" s="31"/>
      <c r="D45" s="31"/>
      <c r="E45" s="31"/>
      <c r="F45" s="31"/>
      <c r="G45" s="31"/>
      <c r="H45" s="31"/>
      <c r="I45" s="31"/>
      <c r="J45" s="31"/>
      <c r="K45" s="28"/>
      <c r="L45" s="28"/>
      <c r="M45" s="28"/>
    </row>
    <row r="46" spans="1:13">
      <c r="B46" s="16"/>
      <c r="C46" s="31"/>
      <c r="D46" s="31"/>
      <c r="E46" s="31"/>
      <c r="F46" s="31"/>
      <c r="G46" s="31"/>
      <c r="H46" s="31"/>
      <c r="I46" s="31"/>
      <c r="J46" s="31"/>
      <c r="K46" s="28"/>
      <c r="L46" s="28"/>
      <c r="M46" s="28"/>
    </row>
    <row r="47" spans="1:13">
      <c r="B47" s="16"/>
      <c r="C47" s="31"/>
      <c r="D47" s="31"/>
      <c r="E47" s="31"/>
      <c r="F47" s="31"/>
      <c r="G47" s="31"/>
      <c r="H47" s="31"/>
      <c r="I47" s="31"/>
      <c r="J47" s="31"/>
      <c r="K47" s="28"/>
      <c r="L47" s="28"/>
      <c r="M47" s="28"/>
    </row>
    <row r="48" spans="1:13">
      <c r="B48" s="16"/>
      <c r="C48" s="31"/>
      <c r="D48" s="31"/>
      <c r="E48" s="31"/>
      <c r="F48" s="31"/>
      <c r="G48" s="31"/>
      <c r="H48" s="31"/>
      <c r="I48" s="31"/>
      <c r="J48" s="31"/>
      <c r="K48" s="28"/>
      <c r="L48" s="28"/>
      <c r="M48" s="28"/>
    </row>
    <row r="49" spans="2:13">
      <c r="B49" s="16"/>
      <c r="C49" s="31"/>
      <c r="D49" s="31"/>
      <c r="E49" s="31"/>
      <c r="F49" s="31"/>
      <c r="G49" s="31"/>
      <c r="H49" s="31"/>
      <c r="I49" s="31"/>
      <c r="J49" s="31"/>
      <c r="K49" s="28"/>
      <c r="L49" s="28"/>
      <c r="M49" s="28"/>
    </row>
    <row r="50" spans="2:13">
      <c r="B50" s="16"/>
      <c r="C50" s="31"/>
      <c r="D50" s="31"/>
      <c r="E50" s="31"/>
      <c r="F50" s="31"/>
      <c r="G50" s="31"/>
      <c r="H50" s="31"/>
      <c r="I50" s="31"/>
      <c r="J50" s="31"/>
      <c r="K50" s="28"/>
      <c r="L50" s="28"/>
      <c r="M50" s="28"/>
    </row>
    <row r="51" spans="2:13">
      <c r="B51" s="16"/>
      <c r="C51" s="31"/>
      <c r="D51" s="31"/>
      <c r="E51" s="31"/>
      <c r="F51" s="31"/>
      <c r="G51" s="31"/>
      <c r="H51" s="31"/>
      <c r="I51" s="31"/>
      <c r="J51" s="31"/>
      <c r="K51" s="28"/>
      <c r="L51" s="28"/>
      <c r="M51" s="28"/>
    </row>
    <row r="52" spans="2:13">
      <c r="B52" s="16"/>
      <c r="C52" s="31"/>
      <c r="D52" s="31"/>
      <c r="E52" s="31"/>
      <c r="F52" s="31"/>
      <c r="G52" s="31"/>
      <c r="H52" s="31"/>
      <c r="I52" s="31"/>
      <c r="J52" s="31"/>
      <c r="K52" s="28"/>
      <c r="L52" s="28"/>
      <c r="M52" s="28"/>
    </row>
    <row r="53" spans="2:13">
      <c r="B53" s="16"/>
      <c r="C53" s="31"/>
      <c r="D53" s="31"/>
      <c r="E53" s="31"/>
      <c r="F53" s="31"/>
      <c r="G53" s="31"/>
      <c r="H53" s="31"/>
      <c r="I53" s="31"/>
      <c r="J53" s="31"/>
      <c r="K53" s="28"/>
      <c r="L53" s="28"/>
      <c r="M53" s="28"/>
    </row>
    <row r="54" spans="2:13">
      <c r="B54" s="16"/>
      <c r="C54" s="31"/>
      <c r="D54" s="31"/>
      <c r="E54" s="31"/>
      <c r="F54" s="31"/>
      <c r="G54" s="31"/>
      <c r="H54" s="31"/>
      <c r="I54" s="31"/>
      <c r="J54" s="31"/>
      <c r="K54" s="28"/>
      <c r="L54" s="28"/>
      <c r="M54" s="28"/>
    </row>
    <row r="55" spans="2:13">
      <c r="B55" s="16"/>
      <c r="C55" s="31"/>
      <c r="D55" s="31"/>
      <c r="E55" s="31"/>
      <c r="F55" s="31"/>
      <c r="G55" s="31"/>
      <c r="H55" s="31"/>
      <c r="I55" s="31"/>
      <c r="J55" s="31"/>
      <c r="K55" s="28"/>
      <c r="L55" s="28"/>
      <c r="M55" s="28"/>
    </row>
    <row r="56" spans="2:13">
      <c r="B56" s="16"/>
      <c r="C56" s="31"/>
      <c r="D56" s="31"/>
      <c r="E56" s="31"/>
      <c r="F56" s="31"/>
      <c r="G56" s="31"/>
      <c r="H56" s="31"/>
      <c r="I56" s="31"/>
      <c r="J56" s="31"/>
      <c r="K56" s="28"/>
      <c r="L56" s="28"/>
      <c r="M56" s="28"/>
    </row>
    <row r="57" spans="2:13">
      <c r="B57" s="16"/>
      <c r="C57" s="31"/>
      <c r="D57" s="31"/>
      <c r="E57" s="31"/>
      <c r="F57" s="31"/>
      <c r="G57" s="31"/>
      <c r="H57" s="31"/>
      <c r="I57" s="31"/>
      <c r="J57" s="31"/>
      <c r="K57" s="28"/>
      <c r="L57" s="28"/>
      <c r="M57" s="28"/>
    </row>
    <row r="58" spans="2:13">
      <c r="B58" s="16"/>
      <c r="C58" s="31"/>
      <c r="D58" s="31"/>
      <c r="E58" s="31"/>
      <c r="F58" s="31"/>
      <c r="G58" s="31"/>
      <c r="H58" s="31"/>
      <c r="I58" s="31"/>
      <c r="J58" s="31"/>
      <c r="K58" s="28"/>
      <c r="L58" s="28"/>
      <c r="M58" s="28"/>
    </row>
    <row r="59" spans="2:13">
      <c r="B59" s="16"/>
      <c r="C59" s="32"/>
      <c r="D59" s="32"/>
      <c r="E59" s="32"/>
      <c r="F59" s="32"/>
      <c r="G59" s="32"/>
      <c r="H59" s="32"/>
      <c r="I59" s="32"/>
      <c r="J59" s="32"/>
      <c r="K59" s="28"/>
      <c r="L59" s="28"/>
      <c r="M59" s="28"/>
    </row>
    <row r="60" spans="2:13">
      <c r="B60" s="16"/>
      <c r="C60" s="32"/>
      <c r="D60" s="32"/>
      <c r="E60" s="32"/>
      <c r="F60" s="32"/>
      <c r="G60" s="32"/>
      <c r="H60" s="32"/>
      <c r="I60" s="32"/>
      <c r="J60" s="32"/>
      <c r="K60" s="28"/>
      <c r="L60" s="28"/>
      <c r="M60" s="28"/>
    </row>
    <row r="61" spans="2:13">
      <c r="B61" s="16"/>
      <c r="C61" s="32"/>
      <c r="D61" s="32"/>
      <c r="E61" s="32"/>
      <c r="F61" s="32"/>
      <c r="G61" s="32"/>
      <c r="H61" s="32"/>
      <c r="I61" s="32"/>
      <c r="J61" s="32"/>
      <c r="K61" s="28"/>
      <c r="L61" s="28"/>
      <c r="M61" s="28"/>
    </row>
    <row r="62" spans="2:13">
      <c r="B62" s="16"/>
      <c r="C62" s="32"/>
      <c r="D62" s="32"/>
      <c r="E62" s="32"/>
      <c r="F62" s="32"/>
      <c r="G62" s="32"/>
      <c r="H62" s="32"/>
      <c r="I62" s="32"/>
      <c r="J62" s="32"/>
      <c r="K62" s="28"/>
      <c r="L62" s="28"/>
      <c r="M62" s="28"/>
    </row>
    <row r="63" spans="2:13">
      <c r="B63" s="16"/>
      <c r="C63" s="32"/>
      <c r="D63" s="32"/>
      <c r="E63" s="32"/>
      <c r="F63" s="32"/>
      <c r="G63" s="32"/>
      <c r="H63" s="32"/>
      <c r="I63" s="32"/>
      <c r="J63" s="32"/>
      <c r="K63" s="28"/>
      <c r="L63" s="28"/>
      <c r="M63" s="28"/>
    </row>
    <row r="64" spans="2:13">
      <c r="B64" s="16"/>
      <c r="C64" s="32"/>
      <c r="D64" s="32"/>
      <c r="E64" s="32"/>
      <c r="F64" s="32"/>
      <c r="G64" s="32"/>
      <c r="H64" s="32"/>
      <c r="I64" s="32"/>
      <c r="J64" s="32"/>
      <c r="K64" s="28"/>
      <c r="L64" s="28"/>
      <c r="M64" s="28"/>
    </row>
    <row r="65" spans="2:13">
      <c r="B65" s="16"/>
      <c r="C65" s="32"/>
      <c r="D65" s="32"/>
      <c r="E65" s="32"/>
      <c r="F65" s="32"/>
      <c r="G65" s="32"/>
      <c r="H65" s="32"/>
      <c r="I65" s="32"/>
      <c r="J65" s="32"/>
      <c r="K65" s="28"/>
      <c r="L65" s="28"/>
      <c r="M65" s="28"/>
    </row>
    <row r="66" spans="2:13">
      <c r="B66" s="16"/>
      <c r="C66" s="32"/>
      <c r="D66" s="32"/>
      <c r="E66" s="32"/>
      <c r="F66" s="32"/>
      <c r="G66" s="32"/>
      <c r="H66" s="32"/>
      <c r="I66" s="32"/>
      <c r="J66" s="32"/>
      <c r="K66" s="28"/>
      <c r="L66" s="28"/>
      <c r="M66" s="28"/>
    </row>
    <row r="67" spans="2:13">
      <c r="B67" s="16"/>
      <c r="C67" s="32"/>
      <c r="D67" s="32"/>
      <c r="E67" s="32"/>
      <c r="F67" s="32"/>
      <c r="G67" s="32"/>
      <c r="H67" s="32"/>
      <c r="I67" s="32"/>
      <c r="J67" s="32"/>
      <c r="K67" s="28"/>
      <c r="L67" s="28"/>
      <c r="M67" s="28"/>
    </row>
    <row r="68" spans="2:13">
      <c r="B68" s="16"/>
      <c r="C68" s="32"/>
      <c r="D68" s="32"/>
      <c r="E68" s="32"/>
      <c r="F68" s="32"/>
      <c r="G68" s="32"/>
      <c r="H68" s="32"/>
      <c r="I68" s="32"/>
      <c r="J68" s="32"/>
      <c r="K68" s="28"/>
      <c r="L68" s="28"/>
      <c r="M68" s="28"/>
    </row>
    <row r="69" spans="2:13">
      <c r="B69" s="16"/>
      <c r="C69" s="32"/>
      <c r="D69" s="32"/>
      <c r="E69" s="32"/>
      <c r="F69" s="32"/>
      <c r="G69" s="32"/>
      <c r="H69" s="32"/>
      <c r="I69" s="32"/>
      <c r="J69" s="32"/>
      <c r="K69" s="28"/>
      <c r="L69" s="28"/>
      <c r="M69" s="28"/>
    </row>
    <row r="70" spans="2:13">
      <c r="B70" s="16"/>
      <c r="C70" s="32"/>
      <c r="D70" s="32"/>
      <c r="E70" s="32"/>
      <c r="F70" s="32"/>
      <c r="G70" s="32"/>
      <c r="H70" s="32"/>
      <c r="I70" s="32"/>
      <c r="J70" s="32"/>
      <c r="K70" s="28"/>
      <c r="L70" s="28"/>
      <c r="M70" s="28"/>
    </row>
    <row r="71" spans="2:13">
      <c r="B71" s="16"/>
      <c r="C71" s="32"/>
      <c r="D71" s="32"/>
      <c r="E71" s="32"/>
      <c r="F71" s="32"/>
      <c r="G71" s="32"/>
      <c r="H71" s="32"/>
      <c r="I71" s="32"/>
      <c r="J71" s="32"/>
      <c r="K71" s="28"/>
      <c r="L71" s="28"/>
      <c r="M71" s="28"/>
    </row>
    <row r="72" spans="2:13">
      <c r="B72" s="16"/>
      <c r="C72" s="32"/>
      <c r="D72" s="32"/>
      <c r="E72" s="32"/>
      <c r="F72" s="32"/>
      <c r="G72" s="32"/>
      <c r="H72" s="32"/>
      <c r="I72" s="32"/>
      <c r="J72" s="32"/>
      <c r="K72" s="28"/>
      <c r="L72" s="28"/>
      <c r="M72" s="28"/>
    </row>
    <row r="73" spans="2:13">
      <c r="B73" s="16"/>
      <c r="C73" s="32"/>
      <c r="D73" s="32"/>
      <c r="E73" s="32"/>
      <c r="F73" s="32"/>
      <c r="G73" s="32"/>
      <c r="H73" s="32"/>
      <c r="I73" s="32"/>
      <c r="J73" s="32"/>
      <c r="K73" s="28"/>
      <c r="L73" s="28"/>
      <c r="M73" s="28"/>
    </row>
    <row r="74" spans="2:13">
      <c r="B74" s="16"/>
      <c r="C74" s="32"/>
      <c r="D74" s="32"/>
      <c r="E74" s="32"/>
      <c r="F74" s="32"/>
      <c r="G74" s="32"/>
      <c r="H74" s="32"/>
      <c r="I74" s="32"/>
      <c r="J74" s="32"/>
      <c r="K74" s="28"/>
      <c r="L74" s="28"/>
      <c r="M74" s="28"/>
    </row>
    <row r="75" spans="2:13">
      <c r="B75" s="16"/>
      <c r="C75" s="32"/>
      <c r="D75" s="32"/>
      <c r="E75" s="32"/>
      <c r="F75" s="32"/>
      <c r="G75" s="32"/>
      <c r="H75" s="32"/>
      <c r="I75" s="32"/>
      <c r="J75" s="32"/>
      <c r="K75" s="28"/>
      <c r="L75" s="28"/>
      <c r="M75" s="28"/>
    </row>
    <row r="76" spans="2:13">
      <c r="B76" s="16"/>
      <c r="C76" s="32"/>
      <c r="D76" s="32"/>
      <c r="E76" s="32"/>
      <c r="F76" s="32"/>
      <c r="G76" s="32"/>
      <c r="H76" s="32"/>
      <c r="I76" s="32"/>
      <c r="J76" s="32"/>
      <c r="K76" s="28"/>
      <c r="L76" s="28"/>
      <c r="M76" s="28"/>
    </row>
    <row r="77" spans="2:13">
      <c r="B77" s="16"/>
      <c r="C77" s="32"/>
      <c r="D77" s="32"/>
      <c r="E77" s="32"/>
      <c r="F77" s="32"/>
      <c r="G77" s="32"/>
      <c r="H77" s="32"/>
      <c r="I77" s="32"/>
      <c r="J77" s="32"/>
      <c r="K77" s="28"/>
      <c r="L77" s="28"/>
      <c r="M77" s="28"/>
    </row>
    <row r="78" spans="2:13">
      <c r="B78" s="16"/>
      <c r="C78" s="32"/>
      <c r="D78" s="32"/>
      <c r="E78" s="32"/>
      <c r="F78" s="32"/>
      <c r="G78" s="32"/>
      <c r="H78" s="32"/>
      <c r="I78" s="32"/>
      <c r="J78" s="32"/>
      <c r="K78" s="28"/>
      <c r="L78" s="28"/>
      <c r="M78" s="28"/>
    </row>
    <row r="79" spans="2:13">
      <c r="B79" s="16"/>
      <c r="C79" s="32"/>
      <c r="D79" s="32"/>
      <c r="E79" s="32"/>
      <c r="F79" s="32"/>
      <c r="G79" s="32"/>
      <c r="H79" s="32"/>
      <c r="I79" s="32"/>
      <c r="J79" s="32"/>
      <c r="K79" s="28"/>
      <c r="L79" s="28"/>
      <c r="M79" s="28"/>
    </row>
    <row r="80" spans="2:13">
      <c r="B80" s="16"/>
      <c r="C80" s="32"/>
      <c r="D80" s="32"/>
      <c r="E80" s="32"/>
      <c r="F80" s="32"/>
      <c r="G80" s="32"/>
      <c r="H80" s="32"/>
      <c r="I80" s="32"/>
      <c r="J80" s="32"/>
      <c r="K80" s="28"/>
      <c r="L80" s="28"/>
      <c r="M80" s="28"/>
    </row>
    <row r="81" spans="2:13">
      <c r="B81" s="16"/>
      <c r="C81" s="32"/>
      <c r="D81" s="32"/>
      <c r="E81" s="32"/>
      <c r="F81" s="32"/>
      <c r="G81" s="32"/>
      <c r="H81" s="32"/>
      <c r="I81" s="32"/>
      <c r="J81" s="32"/>
      <c r="K81" s="28"/>
      <c r="L81" s="28"/>
      <c r="M81" s="28"/>
    </row>
    <row r="82" spans="2:13">
      <c r="B82" s="16"/>
      <c r="C82" s="32"/>
      <c r="D82" s="32"/>
      <c r="E82" s="32"/>
      <c r="F82" s="32"/>
      <c r="G82" s="32"/>
      <c r="H82" s="32"/>
      <c r="I82" s="32"/>
      <c r="J82" s="32"/>
      <c r="K82" s="28"/>
      <c r="L82" s="28"/>
      <c r="M82" s="28"/>
    </row>
    <row r="83" spans="2:13">
      <c r="B83" s="16"/>
      <c r="C83" s="32"/>
      <c r="D83" s="32"/>
      <c r="E83" s="32"/>
      <c r="F83" s="32"/>
      <c r="G83" s="32"/>
      <c r="H83" s="32"/>
      <c r="I83" s="32"/>
      <c r="J83" s="32"/>
      <c r="K83" s="28"/>
      <c r="L83" s="28"/>
      <c r="M83" s="28"/>
    </row>
    <row r="84" spans="2:13">
      <c r="B84" s="16"/>
      <c r="C84" s="32"/>
      <c r="D84" s="32"/>
      <c r="E84" s="32"/>
      <c r="F84" s="32"/>
      <c r="G84" s="32"/>
      <c r="H84" s="32"/>
      <c r="I84" s="32"/>
      <c r="J84" s="32"/>
      <c r="K84" s="28"/>
      <c r="L84" s="28"/>
      <c r="M84" s="28"/>
    </row>
    <row r="85" spans="2:13">
      <c r="B85" s="16"/>
      <c r="C85" s="32"/>
      <c r="D85" s="32"/>
      <c r="E85" s="32"/>
      <c r="F85" s="32"/>
      <c r="G85" s="32"/>
      <c r="H85" s="32"/>
      <c r="I85" s="32"/>
      <c r="J85" s="32"/>
      <c r="K85" s="28"/>
      <c r="L85" s="28"/>
      <c r="M85" s="28"/>
    </row>
    <row r="86" spans="2:13">
      <c r="B86" s="16"/>
      <c r="C86" s="32"/>
      <c r="D86" s="32"/>
      <c r="E86" s="32"/>
      <c r="F86" s="32"/>
      <c r="G86" s="32"/>
      <c r="H86" s="32"/>
      <c r="I86" s="32"/>
      <c r="J86" s="32"/>
      <c r="K86" s="28"/>
      <c r="L86" s="28"/>
      <c r="M86" s="28"/>
    </row>
    <row r="87" spans="2:13">
      <c r="B87" s="16"/>
      <c r="C87" s="32"/>
      <c r="D87" s="32"/>
      <c r="E87" s="32"/>
      <c r="F87" s="32"/>
      <c r="G87" s="32"/>
      <c r="H87" s="32"/>
      <c r="I87" s="32"/>
      <c r="J87" s="32"/>
      <c r="K87" s="28"/>
      <c r="L87" s="28"/>
      <c r="M87" s="28"/>
    </row>
    <row r="88" spans="2:13">
      <c r="B88" s="16"/>
      <c r="C88" s="32"/>
      <c r="D88" s="32"/>
      <c r="E88" s="32"/>
      <c r="F88" s="32"/>
      <c r="G88" s="32"/>
      <c r="H88" s="32"/>
      <c r="I88" s="32"/>
      <c r="J88" s="32"/>
      <c r="K88" s="28"/>
      <c r="L88" s="28"/>
      <c r="M88" s="28"/>
    </row>
    <row r="89" spans="2:13">
      <c r="B89" s="16"/>
      <c r="C89" s="32"/>
      <c r="D89" s="32"/>
      <c r="E89" s="32"/>
      <c r="F89" s="32"/>
      <c r="G89" s="32"/>
      <c r="H89" s="32"/>
      <c r="I89" s="32"/>
      <c r="J89" s="32"/>
      <c r="K89" s="28"/>
      <c r="L89" s="28"/>
      <c r="M89" s="28"/>
    </row>
    <row r="90" spans="2:13">
      <c r="B90" s="16"/>
      <c r="C90" s="32"/>
      <c r="D90" s="32"/>
      <c r="E90" s="32"/>
      <c r="F90" s="32"/>
      <c r="G90" s="32"/>
      <c r="H90" s="32"/>
      <c r="I90" s="32"/>
      <c r="J90" s="32"/>
      <c r="K90" s="28"/>
      <c r="L90" s="28"/>
      <c r="M90" s="28"/>
    </row>
    <row r="91" spans="2:13">
      <c r="B91" s="16"/>
      <c r="C91" s="32"/>
      <c r="D91" s="32"/>
      <c r="E91" s="32"/>
      <c r="F91" s="32"/>
      <c r="G91" s="32"/>
      <c r="H91" s="32"/>
      <c r="I91" s="32"/>
      <c r="J91" s="32"/>
      <c r="K91" s="28"/>
      <c r="L91" s="28"/>
      <c r="M91" s="28"/>
    </row>
    <row r="92" spans="2:13">
      <c r="B92" s="16"/>
      <c r="C92" s="32"/>
      <c r="D92" s="32"/>
      <c r="E92" s="32"/>
      <c r="F92" s="32"/>
      <c r="G92" s="32"/>
      <c r="H92" s="32"/>
      <c r="I92" s="32"/>
      <c r="J92" s="32"/>
      <c r="K92" s="28"/>
      <c r="L92" s="28"/>
      <c r="M92" s="28"/>
    </row>
    <row r="93" spans="2:13">
      <c r="B93" s="16"/>
      <c r="C93" s="32"/>
      <c r="D93" s="32"/>
      <c r="E93" s="32"/>
      <c r="F93" s="32"/>
      <c r="G93" s="32"/>
      <c r="H93" s="32"/>
      <c r="I93" s="32"/>
      <c r="J93" s="32"/>
      <c r="K93" s="28"/>
      <c r="L93" s="28"/>
      <c r="M93" s="28"/>
    </row>
    <row r="94" spans="2:13">
      <c r="B94" s="16"/>
      <c r="C94" s="32"/>
      <c r="D94" s="32"/>
      <c r="E94" s="32"/>
      <c r="F94" s="32"/>
      <c r="G94" s="32"/>
      <c r="H94" s="32"/>
      <c r="I94" s="32"/>
      <c r="J94" s="32"/>
      <c r="K94" s="28"/>
      <c r="L94" s="28"/>
      <c r="M94" s="28"/>
    </row>
    <row r="95" spans="2:13">
      <c r="B95" s="16"/>
      <c r="C95" s="32"/>
      <c r="D95" s="32"/>
      <c r="E95" s="32"/>
      <c r="F95" s="32"/>
      <c r="G95" s="32"/>
      <c r="H95" s="32"/>
      <c r="I95" s="32"/>
      <c r="J95" s="32"/>
      <c r="K95" s="28"/>
      <c r="L95" s="28"/>
      <c r="M95" s="28"/>
    </row>
    <row r="96" spans="2:13">
      <c r="B96" s="16"/>
      <c r="C96" s="32"/>
      <c r="D96" s="32"/>
      <c r="E96" s="32"/>
      <c r="F96" s="32"/>
      <c r="G96" s="32"/>
      <c r="H96" s="32"/>
      <c r="I96" s="32"/>
      <c r="J96" s="32"/>
      <c r="K96" s="28"/>
      <c r="L96" s="28"/>
      <c r="M96" s="28"/>
    </row>
    <row r="97" spans="2:13">
      <c r="B97" s="16"/>
      <c r="C97" s="32"/>
      <c r="D97" s="32"/>
      <c r="E97" s="32"/>
      <c r="F97" s="32"/>
      <c r="G97" s="32"/>
      <c r="H97" s="32"/>
      <c r="I97" s="32"/>
      <c r="J97" s="32"/>
      <c r="K97" s="28"/>
      <c r="L97" s="28"/>
      <c r="M97" s="28"/>
    </row>
    <row r="98" spans="2:13">
      <c r="B98" s="16"/>
      <c r="C98" s="32"/>
      <c r="D98" s="32"/>
      <c r="E98" s="32"/>
      <c r="F98" s="32"/>
      <c r="G98" s="32"/>
      <c r="H98" s="32"/>
      <c r="I98" s="32"/>
      <c r="J98" s="32"/>
      <c r="K98" s="28"/>
      <c r="L98" s="28"/>
      <c r="M98" s="28"/>
    </row>
    <row r="99" spans="2:13">
      <c r="B99" s="16"/>
      <c r="C99" s="32"/>
      <c r="D99" s="32"/>
      <c r="E99" s="32"/>
      <c r="F99" s="32"/>
      <c r="G99" s="32"/>
      <c r="H99" s="32"/>
      <c r="I99" s="32"/>
      <c r="J99" s="32"/>
      <c r="K99" s="28"/>
      <c r="L99" s="28"/>
      <c r="M99" s="28"/>
    </row>
    <row r="100" spans="2:13">
      <c r="B100" s="16"/>
      <c r="C100" s="32"/>
      <c r="D100" s="32"/>
      <c r="E100" s="32"/>
      <c r="F100" s="32"/>
      <c r="G100" s="32"/>
      <c r="H100" s="32"/>
      <c r="I100" s="32"/>
      <c r="J100" s="32"/>
      <c r="K100" s="28"/>
      <c r="L100" s="28"/>
      <c r="M100" s="28"/>
    </row>
    <row r="101" spans="2:13">
      <c r="B101" s="16"/>
      <c r="C101" s="32"/>
      <c r="D101" s="32"/>
      <c r="E101" s="32"/>
      <c r="F101" s="32"/>
      <c r="G101" s="32"/>
      <c r="H101" s="32"/>
      <c r="I101" s="32"/>
      <c r="J101" s="32"/>
      <c r="K101" s="28"/>
      <c r="L101" s="28"/>
      <c r="M101" s="28"/>
    </row>
    <row r="102" spans="2:13">
      <c r="B102" s="16"/>
      <c r="C102" s="32"/>
      <c r="D102" s="32"/>
      <c r="E102" s="32"/>
      <c r="F102" s="32"/>
      <c r="G102" s="32"/>
      <c r="H102" s="32"/>
      <c r="I102" s="32"/>
      <c r="J102" s="32"/>
      <c r="K102" s="28"/>
      <c r="L102" s="28"/>
      <c r="M102" s="28"/>
    </row>
    <row r="103" spans="2:13">
      <c r="B103" s="16"/>
      <c r="C103" s="32"/>
      <c r="D103" s="32"/>
      <c r="E103" s="32"/>
      <c r="F103" s="32"/>
      <c r="G103" s="32"/>
      <c r="H103" s="32"/>
      <c r="I103" s="32"/>
      <c r="J103" s="32"/>
      <c r="K103" s="28"/>
      <c r="L103" s="28"/>
      <c r="M103" s="28"/>
    </row>
    <row r="104" spans="2:13">
      <c r="B104" s="16"/>
      <c r="C104" s="32"/>
      <c r="D104" s="32"/>
      <c r="E104" s="32"/>
      <c r="F104" s="32"/>
      <c r="G104" s="32"/>
      <c r="H104" s="32"/>
      <c r="I104" s="32"/>
      <c r="J104" s="32"/>
      <c r="K104" s="28"/>
      <c r="L104" s="28"/>
      <c r="M104" s="28"/>
    </row>
    <row r="105" spans="2:13">
      <c r="B105" s="16"/>
      <c r="C105" s="32"/>
      <c r="D105" s="32"/>
      <c r="E105" s="32"/>
      <c r="F105" s="32"/>
      <c r="G105" s="32"/>
      <c r="H105" s="32"/>
      <c r="I105" s="32"/>
      <c r="J105" s="32"/>
      <c r="K105" s="28"/>
      <c r="L105" s="28"/>
      <c r="M105" s="28"/>
    </row>
    <row r="106" spans="2:13">
      <c r="B106" s="16"/>
      <c r="C106" s="32"/>
      <c r="D106" s="32"/>
      <c r="E106" s="32"/>
      <c r="F106" s="32"/>
      <c r="G106" s="32"/>
      <c r="H106" s="32"/>
      <c r="I106" s="32"/>
      <c r="J106" s="32"/>
      <c r="K106" s="28"/>
      <c r="L106" s="28"/>
      <c r="M106" s="28"/>
    </row>
    <row r="107" spans="2:13">
      <c r="B107" s="16"/>
      <c r="C107" s="32"/>
      <c r="D107" s="32"/>
      <c r="E107" s="32"/>
      <c r="F107" s="32"/>
      <c r="G107" s="32"/>
      <c r="H107" s="32"/>
      <c r="I107" s="32"/>
      <c r="J107" s="32"/>
      <c r="K107" s="28"/>
      <c r="L107" s="28"/>
      <c r="M107" s="28"/>
    </row>
    <row r="108" spans="2:13">
      <c r="B108" s="16"/>
      <c r="C108" s="32"/>
      <c r="D108" s="32"/>
      <c r="E108" s="32"/>
      <c r="F108" s="32"/>
      <c r="G108" s="32"/>
      <c r="H108" s="32"/>
      <c r="I108" s="32"/>
      <c r="J108" s="32"/>
      <c r="K108" s="28"/>
      <c r="L108" s="28"/>
      <c r="M108" s="28"/>
    </row>
    <row r="109" spans="2:13">
      <c r="B109" s="16"/>
      <c r="C109" s="32"/>
      <c r="D109" s="32"/>
      <c r="E109" s="32"/>
      <c r="F109" s="32"/>
      <c r="G109" s="32"/>
      <c r="H109" s="32"/>
      <c r="I109" s="32"/>
      <c r="J109" s="32"/>
      <c r="K109" s="28"/>
      <c r="L109" s="28"/>
      <c r="M109" s="28"/>
    </row>
    <row r="110" spans="2:13">
      <c r="B110" s="16"/>
      <c r="C110" s="32"/>
      <c r="D110" s="32"/>
      <c r="E110" s="32"/>
      <c r="F110" s="32"/>
      <c r="G110" s="32"/>
      <c r="H110" s="32"/>
      <c r="I110" s="32"/>
      <c r="J110" s="32"/>
      <c r="K110" s="28"/>
      <c r="L110" s="28"/>
      <c r="M110" s="28"/>
    </row>
    <row r="111" spans="2:13">
      <c r="B111" s="16"/>
      <c r="C111" s="32"/>
      <c r="D111" s="32"/>
      <c r="E111" s="32"/>
      <c r="F111" s="32"/>
      <c r="G111" s="32"/>
      <c r="H111" s="32"/>
      <c r="I111" s="32"/>
      <c r="J111" s="32"/>
      <c r="K111" s="28"/>
      <c r="L111" s="28"/>
      <c r="M111" s="28"/>
    </row>
    <row r="112" spans="2:13">
      <c r="B112" s="16"/>
      <c r="C112" s="32"/>
      <c r="D112" s="32"/>
      <c r="E112" s="32"/>
      <c r="F112" s="32"/>
      <c r="G112" s="32"/>
      <c r="H112" s="32"/>
      <c r="I112" s="32"/>
      <c r="J112" s="32"/>
      <c r="K112" s="28"/>
      <c r="L112" s="28"/>
      <c r="M112" s="28"/>
    </row>
    <row r="113" spans="2:13">
      <c r="B113" s="16"/>
      <c r="C113" s="32"/>
      <c r="D113" s="32"/>
      <c r="E113" s="32"/>
      <c r="F113" s="32"/>
      <c r="G113" s="32"/>
      <c r="H113" s="32"/>
      <c r="I113" s="32"/>
      <c r="J113" s="32"/>
      <c r="K113" s="28"/>
      <c r="L113" s="28"/>
      <c r="M113" s="28"/>
    </row>
    <row r="114" spans="2:13">
      <c r="B114" s="16"/>
      <c r="C114" s="32"/>
      <c r="D114" s="32"/>
      <c r="E114" s="32"/>
      <c r="F114" s="32"/>
      <c r="G114" s="32"/>
      <c r="H114" s="32"/>
      <c r="I114" s="32"/>
      <c r="J114" s="32"/>
      <c r="K114" s="28"/>
      <c r="L114" s="28"/>
      <c r="M114" s="28"/>
    </row>
    <row r="115" spans="2:13">
      <c r="B115" s="16"/>
      <c r="C115" s="32"/>
      <c r="D115" s="32"/>
      <c r="E115" s="32"/>
      <c r="F115" s="32"/>
      <c r="G115" s="32"/>
      <c r="H115" s="32"/>
      <c r="I115" s="32"/>
      <c r="J115" s="32"/>
      <c r="K115" s="28"/>
      <c r="L115" s="28"/>
      <c r="M115" s="28"/>
    </row>
    <row r="116" spans="2:13">
      <c r="B116" s="16"/>
      <c r="C116" s="32"/>
      <c r="D116" s="32"/>
      <c r="E116" s="32"/>
      <c r="F116" s="32"/>
      <c r="G116" s="32"/>
      <c r="H116" s="32"/>
      <c r="I116" s="32"/>
      <c r="J116" s="32"/>
      <c r="K116" s="28"/>
      <c r="L116" s="28"/>
      <c r="M116" s="28"/>
    </row>
    <row r="117" spans="2:13">
      <c r="B117" s="16"/>
      <c r="C117" s="32"/>
      <c r="D117" s="32"/>
      <c r="E117" s="32"/>
      <c r="F117" s="32"/>
      <c r="G117" s="32"/>
      <c r="H117" s="32"/>
      <c r="I117" s="32"/>
      <c r="J117" s="32"/>
      <c r="K117" s="28"/>
      <c r="L117" s="28"/>
      <c r="M117" s="28"/>
    </row>
    <row r="118" spans="2:13">
      <c r="B118" s="16"/>
      <c r="C118" s="32"/>
      <c r="D118" s="32"/>
      <c r="E118" s="32"/>
      <c r="F118" s="32"/>
      <c r="G118" s="32"/>
      <c r="H118" s="32"/>
      <c r="I118" s="32"/>
      <c r="J118" s="32"/>
      <c r="K118" s="28"/>
      <c r="L118" s="28"/>
      <c r="M118" s="28"/>
    </row>
    <row r="119" spans="2:13">
      <c r="B119" s="16"/>
      <c r="C119" s="32"/>
      <c r="D119" s="32"/>
      <c r="E119" s="32"/>
      <c r="F119" s="32"/>
      <c r="G119" s="32"/>
      <c r="H119" s="32"/>
      <c r="I119" s="32"/>
      <c r="J119" s="32"/>
      <c r="K119" s="28"/>
      <c r="L119" s="28"/>
      <c r="M119" s="28"/>
    </row>
    <row r="120" spans="2:13">
      <c r="B120" s="16"/>
      <c r="C120" s="32"/>
      <c r="D120" s="32"/>
      <c r="E120" s="32"/>
      <c r="F120" s="32"/>
      <c r="G120" s="32"/>
      <c r="H120" s="32"/>
      <c r="I120" s="32"/>
      <c r="J120" s="32"/>
      <c r="K120" s="28"/>
      <c r="L120" s="28"/>
      <c r="M120" s="28"/>
    </row>
    <row r="121" spans="2:13">
      <c r="B121" s="16"/>
      <c r="C121" s="32"/>
      <c r="D121" s="32"/>
      <c r="E121" s="32"/>
      <c r="F121" s="32"/>
      <c r="G121" s="32"/>
      <c r="H121" s="32"/>
      <c r="I121" s="32"/>
      <c r="J121" s="32"/>
      <c r="K121" s="28"/>
      <c r="L121" s="28"/>
      <c r="M121" s="28"/>
    </row>
    <row r="122" spans="2:13">
      <c r="B122" s="16"/>
      <c r="C122" s="10"/>
      <c r="D122" s="16"/>
      <c r="E122" s="16"/>
      <c r="F122" s="16"/>
      <c r="G122" s="16"/>
      <c r="H122" s="16"/>
      <c r="I122" s="16"/>
      <c r="J122" s="16"/>
    </row>
    <row r="123" spans="2:13">
      <c r="B123" s="16"/>
      <c r="C123" s="10"/>
      <c r="D123" s="16"/>
      <c r="E123" s="16"/>
      <c r="F123" s="16"/>
      <c r="G123" s="16"/>
      <c r="H123" s="16"/>
      <c r="I123" s="16"/>
      <c r="J123" s="16"/>
    </row>
    <row r="124" spans="2:13">
      <c r="B124" s="16"/>
      <c r="C124" s="10"/>
      <c r="D124" s="16"/>
      <c r="E124" s="16"/>
      <c r="F124" s="16"/>
      <c r="G124" s="16"/>
      <c r="H124" s="16"/>
      <c r="I124" s="16"/>
      <c r="J124" s="16"/>
    </row>
    <row r="125" spans="2:13">
      <c r="B125" s="16"/>
      <c r="C125" s="10"/>
      <c r="D125" s="16"/>
      <c r="E125" s="16"/>
      <c r="F125" s="16"/>
      <c r="G125" s="16"/>
      <c r="H125" s="16"/>
      <c r="I125" s="16"/>
      <c r="J125" s="16"/>
    </row>
    <row r="126" spans="2:13">
      <c r="B126" s="16"/>
      <c r="C126" s="10"/>
      <c r="D126" s="10"/>
      <c r="E126" s="10"/>
      <c r="F126" s="10"/>
      <c r="G126" s="10"/>
      <c r="H126" s="10"/>
      <c r="I126" s="10"/>
      <c r="J126" s="10"/>
    </row>
    <row r="127" spans="2:13">
      <c r="B127" s="16"/>
      <c r="C127" s="10"/>
      <c r="D127" s="10"/>
      <c r="E127" s="10"/>
      <c r="F127" s="10"/>
      <c r="G127" s="10"/>
      <c r="H127" s="10"/>
      <c r="I127" s="10"/>
      <c r="J127" s="10"/>
    </row>
    <row r="128" spans="2:13">
      <c r="B128" s="16"/>
      <c r="C128" s="10"/>
      <c r="D128" s="10"/>
      <c r="E128" s="10"/>
      <c r="F128" s="10"/>
      <c r="G128" s="10"/>
      <c r="H128" s="10"/>
      <c r="I128" s="10"/>
      <c r="J128" s="10"/>
    </row>
    <row r="129" spans="2:10">
      <c r="B129" s="16"/>
      <c r="C129" s="10"/>
      <c r="D129" s="10"/>
      <c r="E129" s="10"/>
      <c r="F129" s="10"/>
      <c r="G129" s="10"/>
      <c r="H129" s="10"/>
      <c r="I129" s="10"/>
      <c r="J129" s="10"/>
    </row>
    <row r="130" spans="2:10">
      <c r="B130" s="16"/>
      <c r="C130" s="10"/>
      <c r="D130" s="10"/>
      <c r="E130" s="10"/>
      <c r="F130" s="10"/>
      <c r="G130" s="10"/>
      <c r="H130" s="10"/>
      <c r="I130" s="10"/>
      <c r="J130" s="10"/>
    </row>
    <row r="131" spans="2:10">
      <c r="B131" s="16"/>
      <c r="C131" s="10"/>
      <c r="D131" s="10"/>
      <c r="E131" s="10"/>
      <c r="F131" s="10"/>
      <c r="G131" s="10"/>
      <c r="H131" s="10"/>
      <c r="I131" s="10"/>
      <c r="J131" s="10"/>
    </row>
    <row r="132" spans="2:10">
      <c r="B132" s="16"/>
      <c r="C132" s="10"/>
      <c r="D132" s="10"/>
      <c r="E132" s="10"/>
      <c r="F132" s="10"/>
      <c r="G132" s="10"/>
      <c r="H132" s="10"/>
      <c r="I132" s="10"/>
      <c r="J132" s="10"/>
    </row>
    <row r="133" spans="2:10">
      <c r="B133" s="16"/>
      <c r="C133" s="10"/>
      <c r="D133" s="10"/>
      <c r="E133" s="10"/>
      <c r="F133" s="10"/>
      <c r="G133" s="10"/>
      <c r="H133" s="10"/>
      <c r="I133" s="10"/>
      <c r="J133" s="10"/>
    </row>
    <row r="134" spans="2:10">
      <c r="B134" s="16"/>
      <c r="C134" s="10"/>
      <c r="D134" s="10"/>
      <c r="E134" s="10"/>
      <c r="F134" s="10"/>
      <c r="G134" s="10"/>
      <c r="H134" s="10"/>
      <c r="I134" s="10"/>
      <c r="J134" s="10"/>
    </row>
    <row r="135" spans="2:10">
      <c r="B135" s="16"/>
      <c r="C135" s="10"/>
      <c r="D135" s="10"/>
      <c r="E135" s="10"/>
      <c r="F135" s="10"/>
      <c r="G135" s="10"/>
      <c r="H135" s="10"/>
      <c r="I135" s="10"/>
      <c r="J135" s="10"/>
    </row>
    <row r="136" spans="2:10">
      <c r="B136" s="16"/>
      <c r="C136" s="10"/>
      <c r="D136" s="10"/>
      <c r="E136" s="10"/>
      <c r="F136" s="10"/>
      <c r="G136" s="10"/>
      <c r="H136" s="10"/>
      <c r="I136" s="10"/>
      <c r="J136" s="10"/>
    </row>
    <row r="137" spans="2:10">
      <c r="B137" s="16"/>
      <c r="C137" s="10"/>
      <c r="D137" s="10"/>
      <c r="E137" s="10"/>
      <c r="F137" s="10"/>
      <c r="G137" s="10"/>
      <c r="H137" s="10"/>
      <c r="I137" s="10"/>
      <c r="J137" s="10"/>
    </row>
    <row r="138" spans="2:10">
      <c r="B138" s="16"/>
      <c r="C138" s="10"/>
      <c r="D138" s="10"/>
      <c r="E138" s="10"/>
      <c r="F138" s="10"/>
      <c r="G138" s="10"/>
      <c r="H138" s="10"/>
      <c r="I138" s="10"/>
      <c r="J138" s="10"/>
    </row>
    <row r="139" spans="2:10">
      <c r="B139" s="16"/>
      <c r="C139" s="10"/>
      <c r="D139" s="10"/>
      <c r="E139" s="10"/>
      <c r="F139" s="10"/>
      <c r="G139" s="10"/>
      <c r="H139" s="10"/>
      <c r="I139" s="10"/>
      <c r="J139" s="10"/>
    </row>
    <row r="140" spans="2:10">
      <c r="B140" s="16"/>
      <c r="C140" s="10"/>
      <c r="D140" s="10"/>
      <c r="E140" s="10"/>
      <c r="F140" s="10"/>
      <c r="G140" s="10"/>
      <c r="H140" s="10"/>
      <c r="I140" s="10"/>
      <c r="J140" s="10"/>
    </row>
    <row r="141" spans="2:10">
      <c r="B141" s="16"/>
      <c r="C141" s="10"/>
      <c r="D141" s="10"/>
      <c r="E141" s="10"/>
      <c r="F141" s="10"/>
      <c r="G141" s="10"/>
      <c r="H141" s="10"/>
      <c r="I141" s="10"/>
      <c r="J141" s="10"/>
    </row>
    <row r="142" spans="2:10">
      <c r="B142" s="16"/>
      <c r="C142" s="10"/>
      <c r="D142" s="10"/>
      <c r="E142" s="10"/>
      <c r="F142" s="10"/>
      <c r="G142" s="10"/>
      <c r="H142" s="10"/>
      <c r="I142" s="10"/>
      <c r="J142" s="10"/>
    </row>
    <row r="143" spans="2:10">
      <c r="B143" s="16"/>
      <c r="C143" s="10"/>
      <c r="D143" s="10"/>
      <c r="E143" s="10"/>
      <c r="F143" s="10"/>
      <c r="G143" s="10"/>
      <c r="H143" s="10"/>
      <c r="I143" s="10"/>
      <c r="J143" s="10"/>
    </row>
    <row r="144" spans="2:10">
      <c r="B144" s="16"/>
      <c r="C144" s="10"/>
      <c r="D144" s="10"/>
      <c r="E144" s="10"/>
      <c r="F144" s="10"/>
      <c r="G144" s="10"/>
      <c r="H144" s="10"/>
      <c r="I144" s="10"/>
      <c r="J144" s="10"/>
    </row>
    <row r="145" spans="2:10">
      <c r="B145" s="16"/>
      <c r="C145" s="10"/>
      <c r="D145" s="10"/>
      <c r="E145" s="10"/>
      <c r="F145" s="10"/>
      <c r="G145" s="10"/>
      <c r="H145" s="10"/>
      <c r="I145" s="10"/>
      <c r="J145" s="10"/>
    </row>
    <row r="146" spans="2:10">
      <c r="B146" s="16"/>
      <c r="C146" s="10"/>
      <c r="D146" s="10"/>
      <c r="E146" s="10"/>
      <c r="F146" s="10"/>
      <c r="G146" s="10"/>
      <c r="H146" s="10"/>
      <c r="I146" s="10"/>
      <c r="J146" s="10"/>
    </row>
    <row r="147" spans="2:10">
      <c r="B147" s="10"/>
      <c r="C147" s="10"/>
      <c r="D147" s="10"/>
      <c r="E147" s="10"/>
      <c r="F147" s="10"/>
      <c r="G147" s="10"/>
      <c r="H147" s="10"/>
      <c r="I147" s="10"/>
      <c r="J147" s="10"/>
    </row>
    <row r="148" spans="2:10">
      <c r="B148" s="10"/>
      <c r="C148" s="10"/>
      <c r="D148" s="10"/>
      <c r="E148" s="10"/>
      <c r="F148" s="10"/>
      <c r="G148" s="10"/>
      <c r="H148" s="10"/>
      <c r="I148" s="10"/>
      <c r="J148" s="10"/>
    </row>
    <row r="149" spans="2:10">
      <c r="B149" s="10"/>
      <c r="C149" s="10"/>
      <c r="D149" s="10"/>
      <c r="E149" s="10"/>
      <c r="F149" s="10"/>
      <c r="G149" s="10"/>
      <c r="H149" s="10"/>
      <c r="I149" s="10"/>
      <c r="J149" s="10"/>
    </row>
    <row r="150" spans="2:10">
      <c r="B150" s="10"/>
      <c r="C150" s="10"/>
      <c r="D150" s="10"/>
      <c r="E150" s="10"/>
      <c r="F150" s="10"/>
      <c r="G150" s="10"/>
      <c r="H150" s="10"/>
      <c r="I150" s="10"/>
      <c r="J150" s="10"/>
    </row>
    <row r="151" spans="2:10">
      <c r="B151" s="10"/>
      <c r="C151" s="10"/>
      <c r="D151" s="10"/>
      <c r="E151" s="10"/>
      <c r="F151" s="10"/>
      <c r="G151" s="10"/>
      <c r="H151" s="10"/>
      <c r="I151" s="10"/>
      <c r="J151" s="10"/>
    </row>
    <row r="152" spans="2:10">
      <c r="B152" s="10"/>
      <c r="C152" s="10"/>
      <c r="D152" s="10"/>
      <c r="E152" s="10"/>
      <c r="F152" s="10"/>
      <c r="G152" s="10"/>
      <c r="H152" s="10"/>
      <c r="I152" s="10"/>
      <c r="J152" s="10"/>
    </row>
    <row r="153" spans="2:10">
      <c r="B153" s="10"/>
      <c r="C153" s="10"/>
      <c r="D153" s="10"/>
      <c r="E153" s="10"/>
      <c r="F153" s="10"/>
      <c r="G153" s="10"/>
      <c r="H153" s="10"/>
      <c r="I153" s="10"/>
      <c r="J153" s="10"/>
    </row>
    <row r="154" spans="2:10">
      <c r="B154" s="10"/>
      <c r="C154" s="10"/>
      <c r="D154" s="10"/>
      <c r="E154" s="10"/>
      <c r="F154" s="10"/>
      <c r="G154" s="10"/>
      <c r="H154" s="10"/>
      <c r="I154" s="10"/>
      <c r="J154" s="10"/>
    </row>
    <row r="155" spans="2:10">
      <c r="B155" s="10"/>
      <c r="C155" s="10"/>
      <c r="D155" s="10"/>
      <c r="E155" s="10"/>
      <c r="F155" s="10"/>
      <c r="G155" s="10"/>
      <c r="H155" s="10"/>
      <c r="I155" s="10"/>
      <c r="J155" s="10"/>
    </row>
    <row r="156" spans="2:10">
      <c r="B156" s="10"/>
      <c r="C156" s="10"/>
      <c r="D156" s="10"/>
      <c r="E156" s="10"/>
      <c r="F156" s="10"/>
      <c r="G156" s="10"/>
      <c r="H156" s="10"/>
      <c r="I156" s="10"/>
      <c r="J156" s="10"/>
    </row>
    <row r="157" spans="2:10">
      <c r="B157" s="10"/>
      <c r="C157" s="10"/>
      <c r="D157" s="10"/>
      <c r="E157" s="10"/>
      <c r="F157" s="10"/>
      <c r="G157" s="10"/>
      <c r="H157" s="10"/>
      <c r="I157" s="10"/>
      <c r="J157" s="10"/>
    </row>
    <row r="158" spans="2:10">
      <c r="B158" s="10"/>
      <c r="C158" s="10"/>
      <c r="D158" s="10"/>
      <c r="E158" s="10"/>
      <c r="F158" s="10"/>
      <c r="G158" s="10"/>
      <c r="H158" s="10"/>
      <c r="I158" s="10"/>
      <c r="J158" s="10"/>
    </row>
    <row r="159" spans="2:10">
      <c r="B159" s="10"/>
      <c r="C159" s="10"/>
      <c r="D159" s="10"/>
      <c r="E159" s="10"/>
      <c r="F159" s="10"/>
      <c r="G159" s="10"/>
      <c r="H159" s="10"/>
      <c r="I159" s="10"/>
      <c r="J159" s="10"/>
    </row>
    <row r="160" spans="2:10">
      <c r="B160" s="10"/>
      <c r="C160" s="10"/>
      <c r="D160" s="10"/>
      <c r="E160" s="10"/>
      <c r="F160" s="10"/>
      <c r="G160" s="10"/>
      <c r="H160" s="10"/>
      <c r="I160" s="10"/>
      <c r="J160" s="10"/>
    </row>
    <row r="161" spans="2:10">
      <c r="B161" s="10"/>
      <c r="C161" s="10"/>
      <c r="D161" s="10"/>
      <c r="E161" s="10"/>
      <c r="F161" s="10"/>
      <c r="G161" s="10"/>
      <c r="H161" s="10"/>
      <c r="I161" s="10"/>
      <c r="J161" s="10"/>
    </row>
    <row r="162" spans="2:10">
      <c r="B162" s="10"/>
      <c r="C162" s="10"/>
      <c r="D162" s="10"/>
      <c r="E162" s="10"/>
      <c r="F162" s="10"/>
      <c r="G162" s="10"/>
      <c r="H162" s="10"/>
      <c r="I162" s="10"/>
      <c r="J162" s="10"/>
    </row>
    <row r="163" spans="2:10">
      <c r="B163" s="10"/>
      <c r="C163" s="10"/>
      <c r="D163" s="10"/>
      <c r="E163" s="10"/>
      <c r="F163" s="10"/>
      <c r="G163" s="10"/>
      <c r="H163" s="10"/>
      <c r="I163" s="10"/>
      <c r="J163" s="10"/>
    </row>
    <row r="164" spans="2:10">
      <c r="B164" s="10"/>
      <c r="C164" s="10"/>
      <c r="D164" s="10"/>
      <c r="E164" s="10"/>
      <c r="F164" s="10"/>
      <c r="G164" s="10"/>
      <c r="H164" s="10"/>
      <c r="I164" s="10"/>
      <c r="J164" s="10"/>
    </row>
    <row r="165" spans="2:10">
      <c r="B165" s="10"/>
      <c r="C165" s="10"/>
      <c r="D165" s="10"/>
      <c r="E165" s="10"/>
      <c r="F165" s="10"/>
      <c r="G165" s="10"/>
      <c r="H165" s="10"/>
      <c r="I165" s="10"/>
      <c r="J165" s="10"/>
    </row>
    <row r="166" spans="2:10">
      <c r="B166" s="10"/>
      <c r="C166" s="10"/>
      <c r="D166" s="10"/>
      <c r="E166" s="10"/>
      <c r="F166" s="10"/>
      <c r="G166" s="10"/>
      <c r="H166" s="10"/>
      <c r="I166" s="10"/>
      <c r="J166" s="10"/>
    </row>
    <row r="167" spans="2:10">
      <c r="B167" s="10"/>
      <c r="C167" s="10"/>
      <c r="D167" s="10"/>
      <c r="E167" s="10"/>
      <c r="F167" s="10"/>
      <c r="G167" s="10"/>
      <c r="H167" s="10"/>
      <c r="I167" s="10"/>
      <c r="J167" s="10"/>
    </row>
    <row r="168" spans="2:10">
      <c r="B168" s="10"/>
      <c r="C168" s="10"/>
      <c r="D168" s="10"/>
      <c r="E168" s="10"/>
      <c r="F168" s="10"/>
      <c r="G168" s="10"/>
      <c r="H168" s="10"/>
      <c r="I168" s="10"/>
      <c r="J168" s="10"/>
    </row>
    <row r="169" spans="2:10">
      <c r="B169" s="10"/>
      <c r="C169" s="10"/>
      <c r="D169" s="10"/>
      <c r="E169" s="10"/>
      <c r="F169" s="10"/>
      <c r="G169" s="10"/>
      <c r="H169" s="10"/>
      <c r="I169" s="10"/>
      <c r="J169" s="10"/>
    </row>
    <row r="170" spans="2:10">
      <c r="B170" s="10"/>
      <c r="C170" s="10"/>
      <c r="D170" s="10"/>
      <c r="E170" s="10"/>
      <c r="F170" s="10"/>
      <c r="G170" s="10"/>
      <c r="H170" s="10"/>
      <c r="I170" s="10"/>
      <c r="J170" s="10"/>
    </row>
    <row r="171" spans="2:10">
      <c r="B171" s="10"/>
      <c r="C171" s="10"/>
      <c r="D171" s="10"/>
      <c r="E171" s="10"/>
      <c r="F171" s="10"/>
      <c r="G171" s="10"/>
      <c r="H171" s="10"/>
      <c r="I171" s="10"/>
      <c r="J171" s="10"/>
    </row>
    <row r="172" spans="2:10">
      <c r="B172" s="10"/>
      <c r="C172" s="10"/>
      <c r="D172" s="10"/>
      <c r="E172" s="10"/>
      <c r="F172" s="10"/>
      <c r="G172" s="10"/>
      <c r="H172" s="10"/>
      <c r="I172" s="10"/>
      <c r="J172" s="10"/>
    </row>
    <row r="173" spans="2:10">
      <c r="B173" s="10"/>
      <c r="C173" s="10"/>
      <c r="D173" s="10"/>
      <c r="E173" s="10"/>
      <c r="F173" s="10"/>
      <c r="G173" s="10"/>
      <c r="H173" s="10"/>
      <c r="I173" s="10"/>
      <c r="J173" s="10"/>
    </row>
    <row r="174" spans="2:10">
      <c r="B174" s="10"/>
      <c r="C174" s="10"/>
      <c r="D174" s="10"/>
      <c r="E174" s="10"/>
      <c r="F174" s="10"/>
      <c r="G174" s="10"/>
      <c r="H174" s="10"/>
      <c r="I174" s="10"/>
      <c r="J174" s="10"/>
    </row>
    <row r="175" spans="2:10">
      <c r="B175" s="10"/>
      <c r="C175" s="10"/>
      <c r="D175" s="10"/>
      <c r="E175" s="10"/>
      <c r="F175" s="10"/>
      <c r="G175" s="10"/>
      <c r="H175" s="10"/>
      <c r="I175" s="10"/>
      <c r="J175" s="10"/>
    </row>
    <row r="176" spans="2:10">
      <c r="B176" s="10"/>
      <c r="C176" s="10"/>
      <c r="D176" s="10"/>
      <c r="E176" s="10"/>
      <c r="F176" s="10"/>
      <c r="G176" s="10"/>
      <c r="H176" s="10"/>
      <c r="I176" s="10"/>
      <c r="J176" s="10"/>
    </row>
    <row r="177" spans="2:10">
      <c r="B177" s="10"/>
      <c r="C177" s="10"/>
      <c r="D177" s="10"/>
      <c r="E177" s="10"/>
      <c r="F177" s="10"/>
      <c r="G177" s="10"/>
      <c r="H177" s="10"/>
      <c r="I177" s="10"/>
      <c r="J177" s="10"/>
    </row>
    <row r="178" spans="2:10">
      <c r="B178" s="10"/>
      <c r="C178" s="10"/>
      <c r="D178" s="10"/>
      <c r="E178" s="10"/>
      <c r="F178" s="10"/>
      <c r="G178" s="10"/>
      <c r="H178" s="10"/>
      <c r="I178" s="10"/>
      <c r="J178" s="10"/>
    </row>
    <row r="179" spans="2:10">
      <c r="B179" s="10"/>
      <c r="C179" s="10"/>
      <c r="D179" s="10"/>
      <c r="E179" s="10"/>
      <c r="F179" s="10"/>
      <c r="G179" s="10"/>
      <c r="H179" s="10"/>
      <c r="I179" s="10"/>
      <c r="J179" s="10"/>
    </row>
    <row r="180" spans="2:10">
      <c r="B180" s="10"/>
      <c r="C180" s="10"/>
      <c r="D180" s="10"/>
      <c r="E180" s="10"/>
      <c r="F180" s="10"/>
      <c r="G180" s="10"/>
      <c r="H180" s="10"/>
      <c r="I180" s="10"/>
      <c r="J180" s="10"/>
    </row>
    <row r="181" spans="2:10">
      <c r="B181" s="10"/>
      <c r="C181" s="10"/>
      <c r="D181" s="10"/>
      <c r="E181" s="10"/>
      <c r="F181" s="10"/>
      <c r="G181" s="10"/>
      <c r="H181" s="10"/>
      <c r="I181" s="10"/>
      <c r="J181" s="10"/>
    </row>
    <row r="182" spans="2:10">
      <c r="B182" s="10"/>
      <c r="C182" s="10"/>
      <c r="D182" s="10"/>
      <c r="E182" s="10"/>
      <c r="F182" s="10"/>
      <c r="G182" s="10"/>
      <c r="H182" s="10"/>
      <c r="I182" s="10"/>
      <c r="J182" s="10"/>
    </row>
    <row r="183" spans="2:10">
      <c r="B183" s="10"/>
      <c r="C183" s="10"/>
      <c r="D183" s="10"/>
      <c r="E183" s="10"/>
      <c r="F183" s="10"/>
      <c r="G183" s="10"/>
      <c r="H183" s="10"/>
      <c r="I183" s="10"/>
      <c r="J183" s="10"/>
    </row>
    <row r="184" spans="2:10">
      <c r="B184" s="10"/>
      <c r="C184" s="10"/>
      <c r="D184" s="10"/>
      <c r="E184" s="10"/>
      <c r="F184" s="10"/>
      <c r="G184" s="10"/>
      <c r="H184" s="10"/>
      <c r="I184" s="10"/>
      <c r="J184" s="10"/>
    </row>
    <row r="185" spans="2:10">
      <c r="B185" s="10"/>
      <c r="C185" s="10"/>
      <c r="D185" s="10"/>
      <c r="E185" s="10"/>
      <c r="F185" s="10"/>
      <c r="G185" s="10"/>
      <c r="H185" s="10"/>
      <c r="I185" s="10"/>
      <c r="J185" s="10"/>
    </row>
    <row r="186" spans="2:10">
      <c r="B186" s="10"/>
      <c r="C186" s="10"/>
      <c r="D186" s="10"/>
      <c r="E186" s="10"/>
      <c r="F186" s="10"/>
      <c r="G186" s="10"/>
      <c r="H186" s="10"/>
      <c r="I186" s="10"/>
      <c r="J186" s="10"/>
    </row>
    <row r="187" spans="2:10">
      <c r="B187" s="10"/>
      <c r="C187" s="10"/>
      <c r="D187" s="10"/>
      <c r="E187" s="10"/>
      <c r="F187" s="10"/>
      <c r="G187" s="10"/>
      <c r="H187" s="10"/>
      <c r="I187" s="10"/>
      <c r="J187" s="10"/>
    </row>
    <row r="188" spans="2:10">
      <c r="B188" s="10"/>
      <c r="C188" s="10"/>
      <c r="D188" s="10"/>
      <c r="E188" s="10"/>
      <c r="F188" s="10"/>
      <c r="G188" s="10"/>
      <c r="H188" s="10"/>
      <c r="I188" s="10"/>
      <c r="J188" s="10"/>
    </row>
    <row r="189" spans="2:10">
      <c r="B189" s="10"/>
      <c r="C189" s="10"/>
      <c r="D189" s="10"/>
      <c r="E189" s="10"/>
      <c r="F189" s="10"/>
      <c r="G189" s="10"/>
      <c r="H189" s="10"/>
      <c r="I189" s="10"/>
      <c r="J189" s="10"/>
    </row>
    <row r="190" spans="2:10">
      <c r="B190" s="10"/>
      <c r="C190" s="10"/>
      <c r="D190" s="10"/>
      <c r="E190" s="10"/>
      <c r="F190" s="10"/>
      <c r="G190" s="10"/>
      <c r="H190" s="10"/>
      <c r="I190" s="10"/>
      <c r="J190" s="10"/>
    </row>
    <row r="191" spans="2:10">
      <c r="B191" s="10"/>
      <c r="C191" s="10"/>
      <c r="D191" s="10"/>
      <c r="E191" s="10"/>
      <c r="F191" s="10"/>
      <c r="G191" s="10"/>
      <c r="H191" s="10"/>
      <c r="I191" s="10"/>
      <c r="J191" s="10"/>
    </row>
    <row r="192" spans="2:10">
      <c r="C192" s="10"/>
      <c r="D192" s="10"/>
      <c r="E192" s="10"/>
      <c r="F192" s="10"/>
      <c r="G192" s="10"/>
      <c r="H192" s="10"/>
      <c r="I192" s="10"/>
      <c r="J192" s="10"/>
    </row>
    <row r="193" spans="3:10">
      <c r="C193" s="10"/>
      <c r="D193" s="10"/>
      <c r="E193" s="10"/>
      <c r="F193" s="10"/>
      <c r="G193" s="10"/>
      <c r="H193" s="10"/>
      <c r="I193" s="10"/>
      <c r="J193" s="10"/>
    </row>
    <row r="194" spans="3:10">
      <c r="C194" s="10"/>
      <c r="D194" s="10"/>
      <c r="E194" s="10"/>
      <c r="F194" s="10"/>
      <c r="G194" s="10"/>
      <c r="H194" s="10"/>
      <c r="I194" s="10"/>
      <c r="J194" s="10"/>
    </row>
    <row r="195" spans="3:10">
      <c r="C195" s="10"/>
      <c r="D195" s="10"/>
      <c r="E195" s="10"/>
      <c r="F195" s="10"/>
      <c r="G195" s="10"/>
      <c r="H195" s="10"/>
      <c r="I195" s="10"/>
      <c r="J195" s="10"/>
    </row>
    <row r="196" spans="3:10">
      <c r="C196" s="10"/>
      <c r="D196" s="10"/>
      <c r="E196" s="10"/>
      <c r="F196" s="10"/>
      <c r="G196" s="10"/>
      <c r="H196" s="10"/>
      <c r="I196" s="10"/>
      <c r="J196" s="10"/>
    </row>
    <row r="197" spans="3:10">
      <c r="C197" s="10"/>
      <c r="D197" s="10"/>
      <c r="E197" s="10"/>
      <c r="F197" s="10"/>
      <c r="G197" s="10"/>
      <c r="H197" s="10"/>
      <c r="I197" s="10"/>
      <c r="J197" s="10"/>
    </row>
    <row r="198" spans="3:10">
      <c r="C198" s="10"/>
      <c r="D198" s="10"/>
      <c r="E198" s="10"/>
      <c r="F198" s="10"/>
      <c r="G198" s="10"/>
      <c r="H198" s="10"/>
      <c r="I198" s="10"/>
      <c r="J198" s="10"/>
    </row>
    <row r="199" spans="3:10">
      <c r="C199" s="10"/>
      <c r="D199" s="10"/>
      <c r="E199" s="10"/>
      <c r="F199" s="10"/>
      <c r="G199" s="10"/>
      <c r="H199" s="10"/>
      <c r="I199" s="10"/>
      <c r="J199" s="10"/>
    </row>
    <row r="200" spans="3:10">
      <c r="C200" s="10"/>
      <c r="D200" s="10"/>
      <c r="E200" s="10"/>
      <c r="F200" s="10"/>
      <c r="G200" s="10"/>
      <c r="H200" s="10"/>
      <c r="I200" s="10"/>
      <c r="J200" s="10"/>
    </row>
    <row r="201" spans="3:10">
      <c r="C201" s="10"/>
      <c r="D201" s="10"/>
      <c r="E201" s="10"/>
      <c r="F201" s="10"/>
      <c r="G201" s="10"/>
      <c r="H201" s="10"/>
      <c r="I201" s="10"/>
      <c r="J201" s="10"/>
    </row>
    <row r="202" spans="3:10">
      <c r="C202" s="10"/>
      <c r="D202" s="10"/>
      <c r="E202" s="10"/>
      <c r="F202" s="10"/>
      <c r="G202" s="10"/>
      <c r="H202" s="10"/>
      <c r="I202" s="10"/>
      <c r="J202" s="10"/>
    </row>
    <row r="203" spans="3:10">
      <c r="C203" s="10"/>
      <c r="D203" s="10"/>
      <c r="E203" s="10"/>
      <c r="F203" s="10"/>
      <c r="G203" s="10"/>
      <c r="H203" s="10"/>
      <c r="I203" s="10"/>
      <c r="J203" s="10"/>
    </row>
    <row r="204" spans="3:10">
      <c r="C204" s="10"/>
      <c r="D204" s="10"/>
      <c r="E204" s="10"/>
      <c r="F204" s="10"/>
      <c r="G204" s="10"/>
      <c r="H204" s="10"/>
      <c r="I204" s="10"/>
      <c r="J204" s="10"/>
    </row>
    <row r="205" spans="3:10">
      <c r="C205" s="10"/>
      <c r="D205" s="10"/>
      <c r="E205" s="10"/>
      <c r="F205" s="10"/>
      <c r="G205" s="10"/>
      <c r="H205" s="10"/>
      <c r="I205" s="10"/>
      <c r="J205" s="10"/>
    </row>
    <row r="206" spans="3:10">
      <c r="C206" s="10"/>
      <c r="D206" s="10"/>
      <c r="E206" s="10"/>
      <c r="F206" s="10"/>
      <c r="G206" s="10"/>
      <c r="H206" s="10"/>
      <c r="I206" s="10"/>
      <c r="J206" s="10"/>
    </row>
    <row r="207" spans="3:10">
      <c r="C207" s="10"/>
      <c r="D207" s="10"/>
      <c r="E207" s="10"/>
      <c r="F207" s="10"/>
      <c r="G207" s="10"/>
      <c r="H207" s="10"/>
      <c r="I207" s="10"/>
      <c r="J207" s="10"/>
    </row>
    <row r="208" spans="3:10">
      <c r="C208" s="10"/>
      <c r="D208" s="10"/>
      <c r="E208" s="10"/>
      <c r="F208" s="10"/>
      <c r="G208" s="10"/>
      <c r="H208" s="10"/>
      <c r="I208" s="10"/>
      <c r="J208" s="10"/>
    </row>
    <row r="209" spans="3:10">
      <c r="C209" s="10"/>
      <c r="D209" s="10"/>
      <c r="E209" s="10"/>
      <c r="F209" s="10"/>
      <c r="G209" s="10"/>
      <c r="H209" s="10"/>
      <c r="I209" s="10"/>
      <c r="J209" s="10"/>
    </row>
    <row r="459" spans="3:6">
      <c r="C459" s="1"/>
      <c r="D459" s="1"/>
      <c r="E459" s="1"/>
      <c r="F459" s="1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73"/>
  <sheetViews>
    <sheetView tabSelected="1" workbookViewId="0">
      <selection activeCell="T9" sqref="T9"/>
    </sheetView>
  </sheetViews>
  <sheetFormatPr defaultRowHeight="15"/>
  <cols>
    <col min="1" max="1" width="34.140625" customWidth="1"/>
    <col min="2" max="2" width="11.5703125" customWidth="1"/>
    <col min="3" max="3" width="12.5703125" customWidth="1"/>
    <col min="4" max="4" width="12.140625" customWidth="1"/>
    <col min="6" max="6" width="11.42578125" customWidth="1"/>
    <col min="8" max="8" width="11.85546875" customWidth="1"/>
  </cols>
  <sheetData>
    <row r="1" spans="1:10">
      <c r="A1" s="13"/>
      <c r="B1" s="13"/>
      <c r="C1" s="13"/>
      <c r="D1" s="13"/>
      <c r="E1" s="13"/>
      <c r="F1" s="13"/>
      <c r="G1" s="13"/>
      <c r="H1" s="13" t="s">
        <v>64</v>
      </c>
      <c r="I1" s="13"/>
    </row>
    <row r="2" spans="1:10">
      <c r="A2" s="13" t="s">
        <v>84</v>
      </c>
      <c r="B2" s="13"/>
      <c r="C2" s="13"/>
      <c r="D2" s="13"/>
      <c r="E2" s="13"/>
      <c r="F2" s="13"/>
      <c r="G2" s="13"/>
      <c r="H2" s="13"/>
      <c r="I2" s="13"/>
    </row>
    <row r="3" spans="1:10" ht="51">
      <c r="A3" s="22" t="s">
        <v>25</v>
      </c>
      <c r="B3" s="23" t="s">
        <v>85</v>
      </c>
      <c r="C3" s="23" t="s">
        <v>86</v>
      </c>
      <c r="D3" s="23" t="s">
        <v>6</v>
      </c>
      <c r="E3" s="23" t="s">
        <v>74</v>
      </c>
      <c r="F3" s="24" t="s">
        <v>87</v>
      </c>
      <c r="G3" s="23" t="s">
        <v>74</v>
      </c>
      <c r="H3" s="24" t="s">
        <v>88</v>
      </c>
      <c r="I3" s="23" t="s">
        <v>74</v>
      </c>
    </row>
    <row r="4" spans="1:10" ht="25.5">
      <c r="A4" s="22" t="s">
        <v>26</v>
      </c>
      <c r="B4" s="41">
        <f>SUM(B5:B11)</f>
        <v>235671.8</v>
      </c>
      <c r="C4" s="41">
        <f>SUM(C5:C11)</f>
        <v>216482</v>
      </c>
      <c r="D4" s="41">
        <f t="shared" ref="D4:D53" si="0">C4-B4</f>
        <v>-19189.799999999988</v>
      </c>
      <c r="E4" s="42">
        <f t="shared" ref="E4:E27" si="1">D4/B4*100</f>
        <v>-8.1425949137741505</v>
      </c>
      <c r="F4" s="43">
        <f>SUM(F5:F11)</f>
        <v>213224.6</v>
      </c>
      <c r="G4" s="42">
        <f t="shared" ref="G4:G13" si="2">(F4/C4*100)-100</f>
        <v>-1.5046978501676733</v>
      </c>
      <c r="H4" s="43">
        <f>SUM(H5:H11)</f>
        <v>204756.5</v>
      </c>
      <c r="I4" s="44">
        <f t="shared" ref="I4:I13" si="3">H4/F4*100-100</f>
        <v>-3.9714460714195212</v>
      </c>
    </row>
    <row r="5" spans="1:10" ht="24.75" customHeight="1">
      <c r="A5" s="25" t="s">
        <v>27</v>
      </c>
      <c r="B5" s="45">
        <v>3009.5</v>
      </c>
      <c r="C5" s="45">
        <v>2252.1</v>
      </c>
      <c r="D5" s="46">
        <f t="shared" si="0"/>
        <v>-757.40000000000009</v>
      </c>
      <c r="E5" s="42">
        <f t="shared" si="1"/>
        <v>-25.166971257684001</v>
      </c>
      <c r="F5" s="45">
        <v>2252.1</v>
      </c>
      <c r="G5" s="42">
        <f t="shared" si="2"/>
        <v>0</v>
      </c>
      <c r="H5" s="45">
        <v>2252.1</v>
      </c>
      <c r="I5" s="44">
        <f t="shared" si="3"/>
        <v>0</v>
      </c>
    </row>
    <row r="6" spans="1:10" ht="24" customHeight="1">
      <c r="A6" s="25" t="s">
        <v>28</v>
      </c>
      <c r="B6" s="45">
        <v>1372.6</v>
      </c>
      <c r="C6" s="45">
        <v>783.1</v>
      </c>
      <c r="D6" s="46">
        <f t="shared" si="0"/>
        <v>-589.49999999999989</v>
      </c>
      <c r="E6" s="42">
        <f t="shared" si="1"/>
        <v>-42.947690514352324</v>
      </c>
      <c r="F6" s="45">
        <v>783.1</v>
      </c>
      <c r="G6" s="42">
        <f t="shared" si="2"/>
        <v>0</v>
      </c>
      <c r="H6" s="45">
        <v>783.1</v>
      </c>
      <c r="I6" s="44">
        <f t="shared" si="3"/>
        <v>0</v>
      </c>
    </row>
    <row r="7" spans="1:10" ht="44.25" customHeight="1">
      <c r="A7" s="25" t="s">
        <v>29</v>
      </c>
      <c r="B7" s="45">
        <v>88710.7</v>
      </c>
      <c r="C7" s="45">
        <v>91228.7</v>
      </c>
      <c r="D7" s="46">
        <f t="shared" si="0"/>
        <v>2518</v>
      </c>
      <c r="E7" s="42">
        <f t="shared" si="1"/>
        <v>2.8384400078006373</v>
      </c>
      <c r="F7" s="45">
        <v>91228.7</v>
      </c>
      <c r="G7" s="42">
        <f t="shared" si="2"/>
        <v>0</v>
      </c>
      <c r="H7" s="45">
        <v>91228.4</v>
      </c>
      <c r="I7" s="44">
        <f t="shared" si="3"/>
        <v>-3.2884388355114424E-4</v>
      </c>
    </row>
    <row r="8" spans="1:10" ht="28.5" customHeight="1">
      <c r="A8" s="25" t="s">
        <v>30</v>
      </c>
      <c r="B8" s="45">
        <v>1.5</v>
      </c>
      <c r="C8" s="45">
        <v>5.5</v>
      </c>
      <c r="D8" s="46">
        <f t="shared" si="0"/>
        <v>4</v>
      </c>
      <c r="E8" s="42">
        <f t="shared" si="1"/>
        <v>266.66666666666663</v>
      </c>
      <c r="F8" s="45">
        <v>5.8</v>
      </c>
      <c r="G8" s="42">
        <f t="shared" si="2"/>
        <v>5.454545454545439</v>
      </c>
      <c r="H8" s="45">
        <v>37.6</v>
      </c>
      <c r="I8" s="44">
        <f t="shared" si="3"/>
        <v>548.27586206896558</v>
      </c>
    </row>
    <row r="9" spans="1:10" ht="51" customHeight="1">
      <c r="A9" s="25" t="s">
        <v>31</v>
      </c>
      <c r="B9" s="45">
        <v>15716.9</v>
      </c>
      <c r="C9" s="45">
        <v>16783</v>
      </c>
      <c r="D9" s="46">
        <f t="shared" si="0"/>
        <v>1066.1000000000004</v>
      </c>
      <c r="E9" s="42">
        <f t="shared" si="1"/>
        <v>6.7831442587278694</v>
      </c>
      <c r="F9" s="45">
        <v>16782.900000000001</v>
      </c>
      <c r="G9" s="42">
        <f t="shared" si="2"/>
        <v>-5.9584102960741347E-4</v>
      </c>
      <c r="H9" s="45">
        <v>16782.900000000001</v>
      </c>
      <c r="I9" s="44">
        <f t="shared" si="3"/>
        <v>0</v>
      </c>
    </row>
    <row r="10" spans="1:10" ht="21" customHeight="1">
      <c r="A10" s="25" t="s">
        <v>32</v>
      </c>
      <c r="B10" s="45">
        <v>653.70000000000005</v>
      </c>
      <c r="C10" s="45">
        <v>1500</v>
      </c>
      <c r="D10" s="46">
        <f t="shared" si="0"/>
        <v>846.3</v>
      </c>
      <c r="E10" s="42">
        <f t="shared" si="1"/>
        <v>129.46305644791187</v>
      </c>
      <c r="F10" s="45">
        <v>1500</v>
      </c>
      <c r="G10" s="42">
        <f t="shared" si="2"/>
        <v>0</v>
      </c>
      <c r="H10" s="45">
        <v>1500</v>
      </c>
      <c r="I10" s="44">
        <f t="shared" si="3"/>
        <v>0</v>
      </c>
    </row>
    <row r="11" spans="1:10" ht="18" customHeight="1">
      <c r="A11" s="25" t="s">
        <v>33</v>
      </c>
      <c r="B11" s="45">
        <v>126206.9</v>
      </c>
      <c r="C11" s="45">
        <v>103929.60000000001</v>
      </c>
      <c r="D11" s="46">
        <f t="shared" si="0"/>
        <v>-22277.299999999988</v>
      </c>
      <c r="E11" s="42">
        <f t="shared" si="1"/>
        <v>-17.651412086026983</v>
      </c>
      <c r="F11" s="45">
        <v>100672</v>
      </c>
      <c r="G11" s="42">
        <f t="shared" si="2"/>
        <v>-3.1344294599421261</v>
      </c>
      <c r="H11" s="45">
        <v>92172.4</v>
      </c>
      <c r="I11" s="44">
        <f t="shared" si="3"/>
        <v>-8.4428639542275903</v>
      </c>
    </row>
    <row r="12" spans="1:10" ht="24.75" customHeight="1">
      <c r="A12" s="22" t="s">
        <v>34</v>
      </c>
      <c r="B12" s="49">
        <f>SUM(B13:B14)</f>
        <v>795</v>
      </c>
      <c r="C12" s="49">
        <f>SUM(C13:C14)</f>
        <v>2207.1999999999998</v>
      </c>
      <c r="D12" s="41">
        <f t="shared" si="0"/>
        <v>1412.1999999999998</v>
      </c>
      <c r="E12" s="42">
        <f t="shared" si="1"/>
        <v>177.63522012578613</v>
      </c>
      <c r="F12" s="49">
        <f>SUM(F13:F14)</f>
        <v>817.7</v>
      </c>
      <c r="G12" s="42">
        <f t="shared" si="2"/>
        <v>-62.95306270387821</v>
      </c>
      <c r="H12" s="49">
        <f>SUM(H13:H14)</f>
        <v>817.7</v>
      </c>
      <c r="I12" s="44">
        <f t="shared" si="3"/>
        <v>0</v>
      </c>
      <c r="J12" s="13"/>
    </row>
    <row r="13" spans="1:10" ht="54" customHeight="1">
      <c r="A13" s="25" t="s">
        <v>75</v>
      </c>
      <c r="B13" s="45">
        <v>550</v>
      </c>
      <c r="C13" s="45">
        <v>550</v>
      </c>
      <c r="D13" s="50">
        <f t="shared" si="0"/>
        <v>0</v>
      </c>
      <c r="E13" s="42">
        <f t="shared" si="1"/>
        <v>0</v>
      </c>
      <c r="F13" s="45">
        <v>550</v>
      </c>
      <c r="G13" s="42">
        <f t="shared" si="2"/>
        <v>0</v>
      </c>
      <c r="H13" s="45">
        <v>550</v>
      </c>
      <c r="I13" s="44">
        <f t="shared" si="3"/>
        <v>0</v>
      </c>
    </row>
    <row r="14" spans="1:10" ht="38.25">
      <c r="A14" s="25" t="s">
        <v>35</v>
      </c>
      <c r="B14" s="51">
        <v>245</v>
      </c>
      <c r="C14" s="51">
        <v>1657.2</v>
      </c>
      <c r="D14" s="50">
        <f t="shared" si="0"/>
        <v>1412.2</v>
      </c>
      <c r="E14" s="42">
        <f t="shared" si="1"/>
        <v>576.40816326530614</v>
      </c>
      <c r="F14" s="45">
        <v>267.7</v>
      </c>
      <c r="G14" s="42">
        <f t="shared" ref="G14:G53" si="4">(F14/C14*100)-100</f>
        <v>-83.846246681148926</v>
      </c>
      <c r="H14" s="45">
        <v>267.7</v>
      </c>
      <c r="I14" s="44">
        <f t="shared" ref="I14:I53" si="5">H14/F14*100-100</f>
        <v>0</v>
      </c>
    </row>
    <row r="15" spans="1:10">
      <c r="A15" s="22" t="s">
        <v>36</v>
      </c>
      <c r="B15" s="49">
        <f>SUM(B16:B19)</f>
        <v>319924.7</v>
      </c>
      <c r="C15" s="49">
        <f>SUM(C16:C19)</f>
        <v>253692</v>
      </c>
      <c r="D15" s="43">
        <f t="shared" si="0"/>
        <v>-66232.700000000012</v>
      </c>
      <c r="E15" s="42">
        <f t="shared" si="1"/>
        <v>-20.702590328286625</v>
      </c>
      <c r="F15" s="49">
        <f>SUM(F16:F19)</f>
        <v>192492.09999999998</v>
      </c>
      <c r="G15" s="42">
        <f t="shared" si="4"/>
        <v>-24.1237011809596</v>
      </c>
      <c r="H15" s="49">
        <f>SUM(H16:H19)</f>
        <v>221038</v>
      </c>
      <c r="I15" s="44">
        <f t="shared" si="5"/>
        <v>14.82964755436717</v>
      </c>
    </row>
    <row r="16" spans="1:10">
      <c r="A16" s="25" t="s">
        <v>57</v>
      </c>
      <c r="B16" s="45">
        <v>310</v>
      </c>
      <c r="C16" s="45">
        <v>350</v>
      </c>
      <c r="D16" s="50">
        <f t="shared" si="0"/>
        <v>40</v>
      </c>
      <c r="E16" s="42">
        <f t="shared" si="1"/>
        <v>12.903225806451612</v>
      </c>
      <c r="F16" s="45">
        <v>360</v>
      </c>
      <c r="G16" s="42">
        <f t="shared" si="4"/>
        <v>2.857142857142847</v>
      </c>
      <c r="H16" s="45">
        <v>370</v>
      </c>
      <c r="I16" s="44">
        <f t="shared" si="5"/>
        <v>2.7777777777777715</v>
      </c>
    </row>
    <row r="17" spans="1:10">
      <c r="A17" s="25" t="s">
        <v>37</v>
      </c>
      <c r="B17" s="45">
        <v>1000</v>
      </c>
      <c r="C17" s="45">
        <v>1000</v>
      </c>
      <c r="D17" s="50">
        <f t="shared" si="0"/>
        <v>0</v>
      </c>
      <c r="E17" s="42">
        <f t="shared" si="1"/>
        <v>0</v>
      </c>
      <c r="F17" s="45">
        <v>1000</v>
      </c>
      <c r="G17" s="42">
        <f t="shared" si="4"/>
        <v>0</v>
      </c>
      <c r="H17" s="45">
        <v>1000</v>
      </c>
      <c r="I17" s="44">
        <f t="shared" si="5"/>
        <v>0</v>
      </c>
    </row>
    <row r="18" spans="1:10" ht="25.5">
      <c r="A18" s="25" t="s">
        <v>70</v>
      </c>
      <c r="B18" s="45">
        <v>304634.5</v>
      </c>
      <c r="C18" s="45">
        <v>238345.8</v>
      </c>
      <c r="D18" s="50">
        <f t="shared" si="0"/>
        <v>-66288.700000000012</v>
      </c>
      <c r="E18" s="42">
        <f t="shared" si="1"/>
        <v>-21.760076419446914</v>
      </c>
      <c r="F18" s="45">
        <v>176785.8</v>
      </c>
      <c r="G18" s="42">
        <f t="shared" si="4"/>
        <v>-25.828019625267146</v>
      </c>
      <c r="H18" s="45">
        <v>179488.8</v>
      </c>
      <c r="I18" s="44">
        <f t="shared" si="5"/>
        <v>1.5289689556514219</v>
      </c>
    </row>
    <row r="19" spans="1:10" ht="25.5">
      <c r="A19" s="25" t="s">
        <v>38</v>
      </c>
      <c r="B19" s="45">
        <v>13980.2</v>
      </c>
      <c r="C19" s="45">
        <v>13996.2</v>
      </c>
      <c r="D19" s="50">
        <f t="shared" si="0"/>
        <v>16</v>
      </c>
      <c r="E19" s="42">
        <f t="shared" si="1"/>
        <v>0.11444757585728386</v>
      </c>
      <c r="F19" s="45">
        <v>14346.3</v>
      </c>
      <c r="G19" s="42">
        <f t="shared" si="4"/>
        <v>2.5013932353067219</v>
      </c>
      <c r="H19" s="45">
        <v>40179.199999999997</v>
      </c>
      <c r="I19" s="44">
        <f t="shared" si="5"/>
        <v>180.06663739082552</v>
      </c>
    </row>
    <row r="20" spans="1:10" ht="25.5">
      <c r="A20" s="22" t="s">
        <v>39</v>
      </c>
      <c r="B20" s="52">
        <f>SUM(B21:B23)</f>
        <v>546438.6</v>
      </c>
      <c r="C20" s="52">
        <f>SUM(C21:C23)</f>
        <v>182489</v>
      </c>
      <c r="D20" s="43">
        <f t="shared" si="0"/>
        <v>-363949.6</v>
      </c>
      <c r="E20" s="42">
        <f t="shared" si="1"/>
        <v>-66.603933177487832</v>
      </c>
      <c r="F20" s="49">
        <f>SUM(F21:F23)</f>
        <v>9435</v>
      </c>
      <c r="G20" s="42">
        <f t="shared" si="4"/>
        <v>-94.829825359336724</v>
      </c>
      <c r="H20" s="49">
        <f>SUM(H21:H23)</f>
        <v>6835</v>
      </c>
      <c r="I20" s="44">
        <f t="shared" si="5"/>
        <v>-27.556968733439319</v>
      </c>
      <c r="J20" s="13"/>
    </row>
    <row r="21" spans="1:10">
      <c r="A21" s="25" t="s">
        <v>65</v>
      </c>
      <c r="B21" s="51">
        <v>63825.2</v>
      </c>
      <c r="C21" s="51">
        <v>58946.2</v>
      </c>
      <c r="D21" s="50">
        <f t="shared" si="0"/>
        <v>-4879</v>
      </c>
      <c r="E21" s="42">
        <f t="shared" si="1"/>
        <v>-7.6443160381792774</v>
      </c>
      <c r="F21" s="45">
        <v>0</v>
      </c>
      <c r="G21" s="42">
        <f t="shared" si="4"/>
        <v>-100</v>
      </c>
      <c r="H21" s="45">
        <v>0</v>
      </c>
      <c r="I21" s="44"/>
      <c r="J21" s="13"/>
    </row>
    <row r="22" spans="1:10">
      <c r="A22" s="25" t="s">
        <v>40</v>
      </c>
      <c r="B22" s="45">
        <v>468074.4</v>
      </c>
      <c r="C22" s="45">
        <v>105339.3</v>
      </c>
      <c r="D22" s="50">
        <f t="shared" si="0"/>
        <v>-362735.10000000003</v>
      </c>
      <c r="E22" s="42">
        <f t="shared" si="1"/>
        <v>-77.495180253395617</v>
      </c>
      <c r="F22" s="45">
        <v>9435</v>
      </c>
      <c r="G22" s="42">
        <f t="shared" si="4"/>
        <v>-91.043228880389364</v>
      </c>
      <c r="H22" s="45">
        <v>6835</v>
      </c>
      <c r="I22" s="44">
        <f t="shared" si="5"/>
        <v>-27.556968733439319</v>
      </c>
      <c r="J22" s="13"/>
    </row>
    <row r="23" spans="1:10">
      <c r="A23" s="25" t="s">
        <v>73</v>
      </c>
      <c r="B23" s="45">
        <v>14539</v>
      </c>
      <c r="C23" s="45">
        <v>18203.5</v>
      </c>
      <c r="D23" s="50">
        <f t="shared" ref="D23" si="6">C23-B23</f>
        <v>3664.5</v>
      </c>
      <c r="E23" s="42">
        <f t="shared" ref="E23" si="7">D23/B23*100</f>
        <v>25.204622051035148</v>
      </c>
      <c r="F23" s="45">
        <v>0</v>
      </c>
      <c r="G23" s="42">
        <f t="shared" ref="G23" si="8">(F23/C23*100)-100</f>
        <v>-100</v>
      </c>
      <c r="H23" s="45">
        <v>0</v>
      </c>
      <c r="I23" s="44"/>
      <c r="J23" s="13"/>
    </row>
    <row r="24" spans="1:10">
      <c r="A24" s="22" t="s">
        <v>41</v>
      </c>
      <c r="B24" s="49">
        <f>B26</f>
        <v>3810.1</v>
      </c>
      <c r="C24" s="49">
        <f>C26</f>
        <v>3818.1</v>
      </c>
      <c r="D24" s="43">
        <f t="shared" si="0"/>
        <v>8</v>
      </c>
      <c r="E24" s="42">
        <f t="shared" si="1"/>
        <v>0.20996824230335159</v>
      </c>
      <c r="F24" s="49">
        <f>SUM(F25:F26)</f>
        <v>22846.699999999997</v>
      </c>
      <c r="G24" s="42">
        <f t="shared" si="4"/>
        <v>498.37877478326914</v>
      </c>
      <c r="H24" s="49">
        <f>H26</f>
        <v>3259.1</v>
      </c>
      <c r="I24" s="44">
        <f t="shared" si="5"/>
        <v>-85.734920141639705</v>
      </c>
    </row>
    <row r="25" spans="1:10" ht="25.5">
      <c r="A25" s="25" t="s">
        <v>89</v>
      </c>
      <c r="B25" s="45"/>
      <c r="C25" s="45">
        <v>0</v>
      </c>
      <c r="D25" s="50">
        <f t="shared" ref="D25" si="9">C25-B25</f>
        <v>0</v>
      </c>
      <c r="E25" s="42"/>
      <c r="F25" s="45">
        <v>19587.599999999999</v>
      </c>
      <c r="G25" s="42"/>
      <c r="H25" s="45">
        <v>0</v>
      </c>
      <c r="I25" s="44">
        <f t="shared" ref="I25" si="10">H25/F25*100-100</f>
        <v>-100</v>
      </c>
    </row>
    <row r="26" spans="1:10" ht="38.25">
      <c r="A26" s="25" t="s">
        <v>42</v>
      </c>
      <c r="B26" s="45">
        <v>3810.1</v>
      </c>
      <c r="C26" s="45">
        <v>3818.1</v>
      </c>
      <c r="D26" s="50">
        <f t="shared" si="0"/>
        <v>8</v>
      </c>
      <c r="E26" s="42">
        <f t="shared" si="1"/>
        <v>0.20996824230335159</v>
      </c>
      <c r="F26" s="45">
        <v>3259.1</v>
      </c>
      <c r="G26" s="42">
        <f t="shared" si="4"/>
        <v>-14.640789921688807</v>
      </c>
      <c r="H26" s="45">
        <v>3259.1</v>
      </c>
      <c r="I26" s="44">
        <f t="shared" si="5"/>
        <v>0</v>
      </c>
    </row>
    <row r="27" spans="1:10">
      <c r="A27" s="22" t="s">
        <v>43</v>
      </c>
      <c r="B27" s="49">
        <f>SUM(B28:B33)</f>
        <v>903095.6</v>
      </c>
      <c r="C27" s="49">
        <f>SUM(C28:C33)</f>
        <v>1035906.6</v>
      </c>
      <c r="D27" s="43">
        <f t="shared" si="0"/>
        <v>132811</v>
      </c>
      <c r="E27" s="42">
        <f t="shared" si="1"/>
        <v>14.70619500305394</v>
      </c>
      <c r="F27" s="49">
        <f>SUM(F28:F33)</f>
        <v>1033209.9</v>
      </c>
      <c r="G27" s="42">
        <f t="shared" si="4"/>
        <v>-0.26032269704623445</v>
      </c>
      <c r="H27" s="49">
        <f>SUM(H28:H33)</f>
        <v>959029.8</v>
      </c>
      <c r="I27" s="44">
        <f t="shared" si="5"/>
        <v>-7.1795769668873675</v>
      </c>
    </row>
    <row r="28" spans="1:10">
      <c r="A28" s="25" t="s">
        <v>44</v>
      </c>
      <c r="B28" s="45">
        <v>327719</v>
      </c>
      <c r="C28" s="45">
        <v>333162.3</v>
      </c>
      <c r="D28" s="50">
        <f t="shared" si="0"/>
        <v>5443.2999999999884</v>
      </c>
      <c r="E28" s="42">
        <f t="shared" ref="E28:E29" si="11">D28/B28*100</f>
        <v>1.6609656443477456</v>
      </c>
      <c r="F28" s="45">
        <v>334502.40000000002</v>
      </c>
      <c r="G28" s="42">
        <f t="shared" si="4"/>
        <v>0.40223638749043289</v>
      </c>
      <c r="H28" s="45">
        <v>342506.1</v>
      </c>
      <c r="I28" s="44">
        <f t="shared" si="5"/>
        <v>2.3927182585237006</v>
      </c>
    </row>
    <row r="29" spans="1:10">
      <c r="A29" s="25" t="s">
        <v>45</v>
      </c>
      <c r="B29" s="45">
        <v>481200.4</v>
      </c>
      <c r="C29" s="45">
        <v>629188.6</v>
      </c>
      <c r="D29" s="50">
        <f t="shared" si="0"/>
        <v>147988.19999999995</v>
      </c>
      <c r="E29" s="42">
        <f t="shared" si="11"/>
        <v>30.753964460544907</v>
      </c>
      <c r="F29" s="45">
        <v>632788.5</v>
      </c>
      <c r="G29" s="42">
        <f t="shared" si="4"/>
        <v>0.57214959075864158</v>
      </c>
      <c r="H29" s="45">
        <v>548809.30000000005</v>
      </c>
      <c r="I29" s="44">
        <f t="shared" si="5"/>
        <v>-13.27129048647376</v>
      </c>
    </row>
    <row r="30" spans="1:10">
      <c r="A30" s="25" t="s">
        <v>71</v>
      </c>
      <c r="B30" s="45">
        <v>43259.9</v>
      </c>
      <c r="C30" s="45">
        <v>47194.8</v>
      </c>
      <c r="D30" s="50">
        <f t="shared" ref="D30:D31" si="12">C30-B30</f>
        <v>3934.9000000000015</v>
      </c>
      <c r="E30" s="42">
        <f t="shared" ref="E30" si="13">D30/B30*100</f>
        <v>9.095952602756828</v>
      </c>
      <c r="F30" s="45">
        <v>48959.6</v>
      </c>
      <c r="G30" s="42">
        <f t="shared" ref="G30:G31" si="14">(F30/C30*100)-100</f>
        <v>3.7393950180952089</v>
      </c>
      <c r="H30" s="45">
        <v>50755</v>
      </c>
      <c r="I30" s="44">
        <f t="shared" ref="I30:I31" si="15">H30/F30*100-100</f>
        <v>3.6671051234078647</v>
      </c>
    </row>
    <row r="31" spans="1:10" ht="38.25">
      <c r="A31" s="25" t="s">
        <v>90</v>
      </c>
      <c r="B31" s="45">
        <v>0</v>
      </c>
      <c r="C31" s="45">
        <v>500</v>
      </c>
      <c r="D31" s="50">
        <f t="shared" si="12"/>
        <v>500</v>
      </c>
      <c r="E31" s="42"/>
      <c r="F31" s="45">
        <v>500</v>
      </c>
      <c r="G31" s="42">
        <f t="shared" si="14"/>
        <v>0</v>
      </c>
      <c r="H31" s="45">
        <v>500</v>
      </c>
      <c r="I31" s="44">
        <f t="shared" si="15"/>
        <v>0</v>
      </c>
    </row>
    <row r="32" spans="1:10">
      <c r="A32" s="25" t="s">
        <v>76</v>
      </c>
      <c r="B32" s="45">
        <v>1247.0999999999999</v>
      </c>
      <c r="C32" s="45">
        <v>1286</v>
      </c>
      <c r="D32" s="50">
        <f t="shared" si="0"/>
        <v>38.900000000000091</v>
      </c>
      <c r="E32" s="42">
        <f t="shared" ref="E32:E33" si="16">D32/B32*100</f>
        <v>3.1192366289792393</v>
      </c>
      <c r="F32" s="45">
        <v>1286</v>
      </c>
      <c r="G32" s="42">
        <f t="shared" si="4"/>
        <v>0</v>
      </c>
      <c r="H32" s="45">
        <v>1286</v>
      </c>
      <c r="I32" s="44">
        <f t="shared" si="5"/>
        <v>0</v>
      </c>
    </row>
    <row r="33" spans="1:10" ht="25.5">
      <c r="A33" s="25" t="s">
        <v>46</v>
      </c>
      <c r="B33" s="45">
        <v>49669.2</v>
      </c>
      <c r="C33" s="45">
        <v>24574.9</v>
      </c>
      <c r="D33" s="50">
        <f t="shared" si="0"/>
        <v>-25094.299999999996</v>
      </c>
      <c r="E33" s="42">
        <f t="shared" si="16"/>
        <v>-50.522859236710069</v>
      </c>
      <c r="F33" s="45">
        <v>15173.4</v>
      </c>
      <c r="G33" s="42">
        <f t="shared" si="4"/>
        <v>-38.256513759974609</v>
      </c>
      <c r="H33" s="45">
        <v>15173.4</v>
      </c>
      <c r="I33" s="44">
        <f t="shared" si="5"/>
        <v>0</v>
      </c>
    </row>
    <row r="34" spans="1:10">
      <c r="A34" s="22" t="s">
        <v>80</v>
      </c>
      <c r="B34" s="49">
        <f>SUM(B35:B36)</f>
        <v>56204.4</v>
      </c>
      <c r="C34" s="49">
        <f>SUM(C35:C36)</f>
        <v>59047.1</v>
      </c>
      <c r="D34" s="43">
        <f t="shared" si="0"/>
        <v>2842.6999999999971</v>
      </c>
      <c r="E34" s="42">
        <f t="shared" ref="E34:E35" si="17">D34/B34*100</f>
        <v>5.057789069894878</v>
      </c>
      <c r="F34" s="49">
        <f>SUM(F35:F36)</f>
        <v>58164.9</v>
      </c>
      <c r="G34" s="42">
        <f t="shared" si="4"/>
        <v>-1.4940615203794891</v>
      </c>
      <c r="H34" s="49">
        <f>SUM(H35:H36)</f>
        <v>61235.6</v>
      </c>
      <c r="I34" s="44">
        <f t="shared" si="5"/>
        <v>5.2793007466702448</v>
      </c>
    </row>
    <row r="35" spans="1:10">
      <c r="A35" s="25" t="s">
        <v>47</v>
      </c>
      <c r="B35" s="53">
        <v>55989.4</v>
      </c>
      <c r="C35" s="45">
        <v>58776.1</v>
      </c>
      <c r="D35" s="50">
        <f t="shared" si="0"/>
        <v>2786.6999999999971</v>
      </c>
      <c r="E35" s="42">
        <f t="shared" si="17"/>
        <v>4.9771921113639319</v>
      </c>
      <c r="F35" s="45">
        <v>57893.9</v>
      </c>
      <c r="G35" s="42">
        <f t="shared" si="4"/>
        <v>-1.500950216159282</v>
      </c>
      <c r="H35" s="45">
        <v>60964.6</v>
      </c>
      <c r="I35" s="44">
        <f t="shared" si="5"/>
        <v>5.3040130307337989</v>
      </c>
    </row>
    <row r="36" spans="1:10" ht="28.5" customHeight="1">
      <c r="A36" s="25" t="s">
        <v>79</v>
      </c>
      <c r="B36" s="45">
        <v>215</v>
      </c>
      <c r="C36" s="45">
        <v>271</v>
      </c>
      <c r="D36" s="50">
        <f t="shared" si="0"/>
        <v>56</v>
      </c>
      <c r="E36" s="42">
        <f t="shared" ref="E36:E37" si="18">D36/B36*100</f>
        <v>26.046511627906977</v>
      </c>
      <c r="F36" s="45">
        <v>271</v>
      </c>
      <c r="G36" s="42">
        <f t="shared" si="4"/>
        <v>0</v>
      </c>
      <c r="H36" s="45">
        <v>271</v>
      </c>
      <c r="I36" s="44">
        <f t="shared" si="5"/>
        <v>0</v>
      </c>
      <c r="J36" s="9"/>
    </row>
    <row r="37" spans="1:10">
      <c r="A37" s="22" t="s">
        <v>48</v>
      </c>
      <c r="B37" s="49">
        <f>SUM(B38:B38)</f>
        <v>2341</v>
      </c>
      <c r="C37" s="49">
        <f>C38</f>
        <v>1785.6</v>
      </c>
      <c r="D37" s="43">
        <f t="shared" si="0"/>
        <v>-555.40000000000009</v>
      </c>
      <c r="E37" s="42">
        <f t="shared" si="18"/>
        <v>-23.724903887227686</v>
      </c>
      <c r="F37" s="49">
        <f>F38</f>
        <v>1785.6</v>
      </c>
      <c r="G37" s="42">
        <f t="shared" si="4"/>
        <v>0</v>
      </c>
      <c r="H37" s="49">
        <f>H38</f>
        <v>1785.6</v>
      </c>
      <c r="I37" s="44">
        <f t="shared" si="5"/>
        <v>0</v>
      </c>
      <c r="J37" s="9"/>
    </row>
    <row r="38" spans="1:10" ht="25.5">
      <c r="A38" s="25" t="s">
        <v>58</v>
      </c>
      <c r="B38" s="45">
        <v>2341</v>
      </c>
      <c r="C38" s="45">
        <v>1785.6</v>
      </c>
      <c r="D38" s="50">
        <f t="shared" si="0"/>
        <v>-555.40000000000009</v>
      </c>
      <c r="E38" s="42">
        <f t="shared" ref="E38:E39" si="19">D38/B38*100</f>
        <v>-23.724903887227686</v>
      </c>
      <c r="F38" s="45">
        <v>1785.6</v>
      </c>
      <c r="G38" s="42">
        <f t="shared" si="4"/>
        <v>0</v>
      </c>
      <c r="H38" s="45">
        <v>1785.6</v>
      </c>
      <c r="I38" s="44">
        <f t="shared" si="5"/>
        <v>0</v>
      </c>
      <c r="J38" s="9"/>
    </row>
    <row r="39" spans="1:10">
      <c r="A39" s="22" t="s">
        <v>49</v>
      </c>
      <c r="B39" s="49">
        <f>SUM(B40:B43)</f>
        <v>52865.4</v>
      </c>
      <c r="C39" s="49">
        <f>SUM(C40:C43)</f>
        <v>50371.199999999997</v>
      </c>
      <c r="D39" s="50">
        <f t="shared" si="0"/>
        <v>-2494.2000000000044</v>
      </c>
      <c r="E39" s="42">
        <f t="shared" si="19"/>
        <v>-4.7180197255672036</v>
      </c>
      <c r="F39" s="49">
        <f>SUM(F40:F43)</f>
        <v>50039.099999999991</v>
      </c>
      <c r="G39" s="42">
        <f t="shared" si="4"/>
        <v>-0.65930531732419695</v>
      </c>
      <c r="H39" s="49">
        <f>SUM(H40:H43)</f>
        <v>49935.299999999996</v>
      </c>
      <c r="I39" s="44">
        <f t="shared" si="5"/>
        <v>-0.20743778365317667</v>
      </c>
      <c r="J39" s="9"/>
    </row>
    <row r="40" spans="1:10">
      <c r="A40" s="25" t="s">
        <v>50</v>
      </c>
      <c r="B40" s="45">
        <v>6768</v>
      </c>
      <c r="C40" s="45">
        <v>6766.7</v>
      </c>
      <c r="D40" s="50">
        <f t="shared" si="0"/>
        <v>-1.3000000000001819</v>
      </c>
      <c r="E40" s="42">
        <f t="shared" ref="E40" si="20">D40/B40*100</f>
        <v>-1.9208037825061787E-2</v>
      </c>
      <c r="F40" s="45">
        <v>6766.7</v>
      </c>
      <c r="G40" s="42">
        <f t="shared" si="4"/>
        <v>0</v>
      </c>
      <c r="H40" s="45">
        <v>6766.7</v>
      </c>
      <c r="I40" s="44">
        <f t="shared" si="5"/>
        <v>0</v>
      </c>
      <c r="J40" s="9"/>
    </row>
    <row r="41" spans="1:10">
      <c r="A41" s="25" t="s">
        <v>72</v>
      </c>
      <c r="B41" s="45">
        <v>43195.4</v>
      </c>
      <c r="C41" s="45">
        <v>40830.800000000003</v>
      </c>
      <c r="D41" s="50">
        <f t="shared" si="0"/>
        <v>-2364.5999999999985</v>
      </c>
      <c r="E41" s="42">
        <f t="shared" ref="E41:E42" si="21">D41/B41*100</f>
        <v>-5.4741940113993586</v>
      </c>
      <c r="F41" s="45">
        <v>40498.699999999997</v>
      </c>
      <c r="G41" s="42">
        <f t="shared" si="4"/>
        <v>-0.81335658375540731</v>
      </c>
      <c r="H41" s="45">
        <v>40394.9</v>
      </c>
      <c r="I41" s="44">
        <f t="shared" si="5"/>
        <v>-0.25630452335505538</v>
      </c>
      <c r="J41" s="9"/>
    </row>
    <row r="42" spans="1:10">
      <c r="A42" s="25" t="s">
        <v>51</v>
      </c>
      <c r="B42" s="45">
        <v>479.8</v>
      </c>
      <c r="C42" s="45">
        <v>296</v>
      </c>
      <c r="D42" s="50">
        <f t="shared" si="0"/>
        <v>-183.8</v>
      </c>
      <c r="E42" s="42">
        <f t="shared" si="21"/>
        <v>-38.307628178407668</v>
      </c>
      <c r="F42" s="45">
        <v>296</v>
      </c>
      <c r="G42" s="42">
        <f t="shared" si="4"/>
        <v>0</v>
      </c>
      <c r="H42" s="45">
        <v>296</v>
      </c>
      <c r="I42" s="44">
        <f t="shared" si="5"/>
        <v>0</v>
      </c>
      <c r="J42" s="9"/>
    </row>
    <row r="43" spans="1:10" ht="25.5">
      <c r="A43" s="25" t="s">
        <v>52</v>
      </c>
      <c r="B43" s="45">
        <v>2422.1999999999998</v>
      </c>
      <c r="C43" s="45">
        <v>2477.6999999999998</v>
      </c>
      <c r="D43" s="50">
        <f t="shared" si="0"/>
        <v>55.5</v>
      </c>
      <c r="E43" s="42">
        <f t="shared" ref="E43:E47" si="22">D43/B43*100</f>
        <v>2.2913054248204112</v>
      </c>
      <c r="F43" s="45">
        <v>2477.6999999999998</v>
      </c>
      <c r="G43" s="42">
        <f t="shared" si="4"/>
        <v>0</v>
      </c>
      <c r="H43" s="45">
        <v>2477.6999999999998</v>
      </c>
      <c r="I43" s="44">
        <f t="shared" si="5"/>
        <v>0</v>
      </c>
      <c r="J43" s="9"/>
    </row>
    <row r="44" spans="1:10">
      <c r="A44" s="22" t="s">
        <v>53</v>
      </c>
      <c r="B44" s="49">
        <f>SUM(B45:B47)</f>
        <v>14899.4</v>
      </c>
      <c r="C44" s="49">
        <f>SUM(C45:C47)</f>
        <v>21584.3</v>
      </c>
      <c r="D44" s="43">
        <f t="shared" si="0"/>
        <v>6684.9</v>
      </c>
      <c r="E44" s="42">
        <f t="shared" si="22"/>
        <v>44.866907392243981</v>
      </c>
      <c r="F44" s="49">
        <f>SUM(F45:F47)</f>
        <v>20647.7</v>
      </c>
      <c r="G44" s="42">
        <f t="shared" si="4"/>
        <v>-4.3392651139948839</v>
      </c>
      <c r="H44" s="49">
        <f>SUM(H45:H47)</f>
        <v>40332</v>
      </c>
      <c r="I44" s="44">
        <f t="shared" si="5"/>
        <v>95.334105009274651</v>
      </c>
      <c r="J44" s="9"/>
    </row>
    <row r="45" spans="1:10">
      <c r="A45" s="25" t="s">
        <v>59</v>
      </c>
      <c r="B45" s="45">
        <v>6560.4</v>
      </c>
      <c r="C45" s="45">
        <v>11634.4</v>
      </c>
      <c r="D45" s="50">
        <f t="shared" si="0"/>
        <v>5074</v>
      </c>
      <c r="E45" s="42">
        <f t="shared" si="22"/>
        <v>77.342844948478756</v>
      </c>
      <c r="F45" s="45">
        <v>11164.4</v>
      </c>
      <c r="G45" s="42">
        <f t="shared" si="4"/>
        <v>-4.0397442068349108</v>
      </c>
      <c r="H45" s="45">
        <v>11164.4</v>
      </c>
      <c r="I45" s="44">
        <f t="shared" si="5"/>
        <v>0</v>
      </c>
      <c r="J45" s="9"/>
    </row>
    <row r="46" spans="1:10">
      <c r="A46" s="25" t="s">
        <v>81</v>
      </c>
      <c r="B46" s="45">
        <v>666.7</v>
      </c>
      <c r="C46" s="45">
        <v>1388.9</v>
      </c>
      <c r="D46" s="50">
        <f t="shared" si="0"/>
        <v>722.2</v>
      </c>
      <c r="E46" s="42">
        <f t="shared" si="22"/>
        <v>108.32458377081147</v>
      </c>
      <c r="F46" s="45">
        <v>666.7</v>
      </c>
      <c r="G46" s="42">
        <f t="shared" si="4"/>
        <v>-51.997984016127866</v>
      </c>
      <c r="H46" s="45">
        <v>666.7</v>
      </c>
      <c r="I46" s="44">
        <f t="shared" si="5"/>
        <v>0</v>
      </c>
      <c r="J46" s="9"/>
    </row>
    <row r="47" spans="1:10">
      <c r="A47" s="25" t="s">
        <v>82</v>
      </c>
      <c r="B47" s="45">
        <v>7672.3</v>
      </c>
      <c r="C47" s="45">
        <v>8561</v>
      </c>
      <c r="D47" s="50">
        <f t="shared" si="0"/>
        <v>888.69999999999982</v>
      </c>
      <c r="E47" s="42">
        <f t="shared" si="22"/>
        <v>11.583227975965483</v>
      </c>
      <c r="F47" s="45">
        <v>8816.6</v>
      </c>
      <c r="G47" s="42">
        <f t="shared" si="4"/>
        <v>2.9856325195654705</v>
      </c>
      <c r="H47" s="45">
        <v>28500.9</v>
      </c>
      <c r="I47" s="44">
        <f t="shared" si="5"/>
        <v>223.26407004967905</v>
      </c>
      <c r="J47" s="9"/>
    </row>
    <row r="48" spans="1:10" ht="25.5">
      <c r="A48" s="22" t="s">
        <v>54</v>
      </c>
      <c r="B48" s="49">
        <f>B49</f>
        <v>4031.2</v>
      </c>
      <c r="C48" s="49">
        <f>C49</f>
        <v>6031.2</v>
      </c>
      <c r="D48" s="43">
        <f t="shared" si="0"/>
        <v>2000</v>
      </c>
      <c r="E48" s="42">
        <f t="shared" ref="E48:E55" si="23">D48/B48*100</f>
        <v>49.613018456042866</v>
      </c>
      <c r="F48" s="49">
        <f>F49</f>
        <v>4031.2</v>
      </c>
      <c r="G48" s="42">
        <f t="shared" si="4"/>
        <v>-33.160896670645982</v>
      </c>
      <c r="H48" s="49">
        <f>H49</f>
        <v>4031.2</v>
      </c>
      <c r="I48" s="44">
        <f t="shared" si="5"/>
        <v>0</v>
      </c>
      <c r="J48" s="9"/>
    </row>
    <row r="49" spans="1:10" ht="25.5">
      <c r="A49" s="25" t="s">
        <v>55</v>
      </c>
      <c r="B49" s="45">
        <v>4031.2</v>
      </c>
      <c r="C49" s="45">
        <v>6031.2</v>
      </c>
      <c r="D49" s="50">
        <f t="shared" si="0"/>
        <v>2000</v>
      </c>
      <c r="E49" s="42">
        <f t="shared" si="23"/>
        <v>49.613018456042866</v>
      </c>
      <c r="F49" s="45">
        <v>4031.2</v>
      </c>
      <c r="G49" s="42">
        <f t="shared" si="4"/>
        <v>-33.160896670645982</v>
      </c>
      <c r="H49" s="45">
        <v>4031.2</v>
      </c>
      <c r="I49" s="44">
        <f t="shared" si="5"/>
        <v>0</v>
      </c>
      <c r="J49" s="9"/>
    </row>
    <row r="50" spans="1:10" ht="45" customHeight="1">
      <c r="A50" s="22" t="s">
        <v>61</v>
      </c>
      <c r="B50" s="49">
        <f>SUM(B51:B52)</f>
        <v>99007.5</v>
      </c>
      <c r="C50" s="49">
        <f>SUM(C51:C52)</f>
        <v>98035.4</v>
      </c>
      <c r="D50" s="43">
        <f t="shared" si="0"/>
        <v>-972.10000000000582</v>
      </c>
      <c r="E50" s="42">
        <f t="shared" si="23"/>
        <v>-0.9818448097366419</v>
      </c>
      <c r="F50" s="49">
        <f>SUM(F51:F52)</f>
        <v>95429.8</v>
      </c>
      <c r="G50" s="42">
        <f t="shared" si="4"/>
        <v>-2.6578154421769966</v>
      </c>
      <c r="H50" s="49">
        <f>SUM(H51:H52)</f>
        <v>96306.6</v>
      </c>
      <c r="I50" s="44">
        <f t="shared" si="5"/>
        <v>0.91879056646875767</v>
      </c>
      <c r="J50" s="9"/>
    </row>
    <row r="51" spans="1:10" ht="41.25" customHeight="1">
      <c r="A51" s="25" t="s">
        <v>66</v>
      </c>
      <c r="B51" s="45">
        <v>36141.4</v>
      </c>
      <c r="C51" s="45">
        <v>42675</v>
      </c>
      <c r="D51" s="50">
        <f t="shared" si="0"/>
        <v>6533.5999999999985</v>
      </c>
      <c r="E51" s="42">
        <f t="shared" si="23"/>
        <v>18.077882981843533</v>
      </c>
      <c r="F51" s="45">
        <v>43489.9</v>
      </c>
      <c r="G51" s="42">
        <f t="shared" si="4"/>
        <v>1.9095489162272941</v>
      </c>
      <c r="H51" s="45">
        <v>42394.5</v>
      </c>
      <c r="I51" s="44">
        <f t="shared" si="5"/>
        <v>-2.5187457317676092</v>
      </c>
      <c r="J51" s="9"/>
    </row>
    <row r="52" spans="1:10">
      <c r="A52" s="25" t="s">
        <v>67</v>
      </c>
      <c r="B52" s="45">
        <v>62866.1</v>
      </c>
      <c r="C52" s="45">
        <v>55360.4</v>
      </c>
      <c r="D52" s="50">
        <f t="shared" si="0"/>
        <v>-7505.6999999999971</v>
      </c>
      <c r="E52" s="42">
        <f t="shared" si="23"/>
        <v>-11.939185029769616</v>
      </c>
      <c r="F52" s="45">
        <v>51939.9</v>
      </c>
      <c r="G52" s="42">
        <f t="shared" si="4"/>
        <v>-6.1786042008367019</v>
      </c>
      <c r="H52" s="45">
        <v>53912.1</v>
      </c>
      <c r="I52" s="44">
        <f t="shared" si="5"/>
        <v>3.7970808569134533</v>
      </c>
      <c r="J52" s="9"/>
    </row>
    <row r="53" spans="1:10">
      <c r="A53" s="26" t="s">
        <v>60</v>
      </c>
      <c r="B53" s="49">
        <f>B4+B12+B15+B20+B24+B27+B34+B37+B39+B44+B48+B50</f>
        <v>2239084.7000000002</v>
      </c>
      <c r="C53" s="49">
        <f>C4+C12+C15+C20+C24+C27+C34+C37+C39+C44+C48+C50</f>
        <v>1931449.7</v>
      </c>
      <c r="D53" s="43">
        <f t="shared" si="0"/>
        <v>-307635.00000000023</v>
      </c>
      <c r="E53" s="42">
        <f t="shared" si="23"/>
        <v>-13.739319463886302</v>
      </c>
      <c r="F53" s="49">
        <f>F4+F12+F15+F20+F24+F27+F34+F37+F39+F44+F48+F50</f>
        <v>1702124.3</v>
      </c>
      <c r="G53" s="42">
        <f t="shared" si="4"/>
        <v>-11.873226623504607</v>
      </c>
      <c r="H53" s="49">
        <f>H4+H12+H15+H20+H24+H27+H34+H37+H39+H44+H48+H50</f>
        <v>1649362.4000000004</v>
      </c>
      <c r="I53" s="44">
        <f t="shared" si="5"/>
        <v>-3.0997677431665522</v>
      </c>
    </row>
    <row r="54" spans="1:10">
      <c r="A54" s="22" t="s">
        <v>62</v>
      </c>
      <c r="B54" s="44"/>
      <c r="C54" s="44"/>
      <c r="D54" s="44"/>
      <c r="E54" s="44"/>
      <c r="F54" s="44">
        <v>27783.3</v>
      </c>
      <c r="G54" s="42"/>
      <c r="H54" s="44">
        <v>44959</v>
      </c>
      <c r="I54" s="44"/>
    </row>
    <row r="55" spans="1:10">
      <c r="A55" s="27" t="s">
        <v>56</v>
      </c>
      <c r="B55" s="49">
        <f>B4+B12+B15+B20+B24+B27+B34+B37+B39+B44+B48+B50+B54</f>
        <v>2239084.7000000002</v>
      </c>
      <c r="C55" s="42">
        <f>C53</f>
        <v>1931449.7</v>
      </c>
      <c r="D55" s="43">
        <f>C55-B55</f>
        <v>-307635.00000000023</v>
      </c>
      <c r="E55" s="42">
        <f t="shared" si="23"/>
        <v>-13.739319463886302</v>
      </c>
      <c r="F55" s="42">
        <f>SUM(F53:F54)</f>
        <v>1729907.6</v>
      </c>
      <c r="G55" s="42">
        <f>(F55/C55*100)-100</f>
        <v>-10.434757891960629</v>
      </c>
      <c r="H55" s="42">
        <f>SUM(H53:H54)</f>
        <v>1694321.4000000004</v>
      </c>
      <c r="I55" s="42">
        <f>H55/F55*100-100</f>
        <v>-2.0571156517261215</v>
      </c>
      <c r="J55" s="13"/>
    </row>
    <row r="56" spans="1:10">
      <c r="A56" s="12"/>
      <c r="B56" s="47"/>
      <c r="C56" s="47"/>
      <c r="D56" s="47"/>
      <c r="E56" s="47"/>
      <c r="F56" s="47"/>
      <c r="G56" s="47"/>
      <c r="H56" s="47"/>
      <c r="I56" s="47"/>
    </row>
    <row r="57" spans="1:10">
      <c r="A57" s="12"/>
      <c r="B57" s="47"/>
      <c r="C57" s="47"/>
      <c r="D57" s="47"/>
      <c r="E57" s="47"/>
      <c r="F57" s="47"/>
      <c r="G57" s="47"/>
      <c r="H57" s="47"/>
      <c r="I57" s="47"/>
    </row>
    <row r="58" spans="1:10">
      <c r="A58" s="12"/>
      <c r="B58" s="48"/>
      <c r="C58" s="48"/>
      <c r="D58" s="48"/>
      <c r="E58" s="48"/>
      <c r="F58" s="48"/>
      <c r="G58" s="48"/>
      <c r="H58" s="48"/>
      <c r="I58" s="48"/>
    </row>
    <row r="59" spans="1:10">
      <c r="B59" s="11"/>
      <c r="C59" s="11"/>
      <c r="D59" s="11"/>
      <c r="E59" s="11"/>
      <c r="F59" s="11"/>
      <c r="G59" s="11"/>
      <c r="H59" s="11"/>
      <c r="I59" s="11"/>
    </row>
    <row r="60" spans="1:10">
      <c r="B60" s="10"/>
      <c r="C60" s="10"/>
      <c r="D60" s="10"/>
      <c r="E60" s="10"/>
      <c r="F60" s="10"/>
      <c r="G60" s="10"/>
      <c r="H60" s="10"/>
      <c r="I60" s="10"/>
    </row>
    <row r="61" spans="1:10">
      <c r="B61" s="10"/>
      <c r="C61" s="10"/>
      <c r="D61" s="10"/>
      <c r="E61" s="10"/>
      <c r="F61" s="10"/>
      <c r="G61" s="10"/>
      <c r="H61" s="10"/>
      <c r="I61" s="10"/>
    </row>
    <row r="62" spans="1:10">
      <c r="B62" s="10"/>
      <c r="C62" s="10"/>
      <c r="D62" s="10"/>
      <c r="E62" s="10"/>
      <c r="F62" s="10"/>
      <c r="G62" s="10"/>
      <c r="H62" s="10"/>
      <c r="I62" s="10"/>
    </row>
    <row r="63" spans="1:10">
      <c r="B63" s="10"/>
      <c r="C63" s="10"/>
      <c r="D63" s="10"/>
      <c r="E63" s="10"/>
      <c r="F63" s="10"/>
      <c r="G63" s="10"/>
      <c r="H63" s="10"/>
      <c r="I63" s="10"/>
    </row>
    <row r="64" spans="1:10">
      <c r="B64" s="10"/>
      <c r="C64" s="10"/>
      <c r="D64" s="10"/>
      <c r="E64" s="10"/>
      <c r="F64" s="10"/>
      <c r="G64" s="10"/>
      <c r="H64" s="10"/>
      <c r="I64" s="10"/>
    </row>
    <row r="65" spans="2:9">
      <c r="B65" s="10"/>
      <c r="C65" s="10"/>
      <c r="D65" s="10"/>
      <c r="E65" s="10"/>
      <c r="F65" s="10"/>
      <c r="G65" s="10"/>
      <c r="H65" s="10"/>
      <c r="I65" s="10"/>
    </row>
    <row r="66" spans="2:9">
      <c r="B66" s="10"/>
      <c r="C66" s="10"/>
      <c r="D66" s="10"/>
      <c r="E66" s="10"/>
      <c r="F66" s="10"/>
      <c r="G66" s="10"/>
      <c r="H66" s="10"/>
      <c r="I66" s="10"/>
    </row>
    <row r="67" spans="2:9">
      <c r="B67" s="10"/>
      <c r="C67" s="10"/>
      <c r="D67" s="10"/>
      <c r="E67" s="10"/>
      <c r="F67" s="10"/>
      <c r="G67" s="10"/>
      <c r="H67" s="10"/>
      <c r="I67" s="10"/>
    </row>
    <row r="68" spans="2:9">
      <c r="B68" s="10"/>
      <c r="C68" s="10"/>
      <c r="D68" s="10"/>
      <c r="E68" s="10"/>
      <c r="F68" s="10"/>
      <c r="G68" s="10"/>
      <c r="H68" s="10"/>
      <c r="I68" s="10"/>
    </row>
    <row r="69" spans="2:9">
      <c r="B69" s="10"/>
      <c r="C69" s="10"/>
      <c r="D69" s="10"/>
      <c r="E69" s="10"/>
      <c r="F69" s="10"/>
      <c r="G69" s="10"/>
      <c r="H69" s="10"/>
      <c r="I69" s="10"/>
    </row>
    <row r="70" spans="2:9">
      <c r="B70" s="10"/>
      <c r="C70" s="10"/>
      <c r="D70" s="10"/>
      <c r="E70" s="10"/>
      <c r="F70" s="10"/>
      <c r="G70" s="10"/>
      <c r="H70" s="10"/>
      <c r="I70" s="10"/>
    </row>
    <row r="71" spans="2:9">
      <c r="B71" s="10"/>
      <c r="C71" s="10"/>
      <c r="D71" s="10"/>
      <c r="E71" s="10"/>
      <c r="F71" s="10"/>
      <c r="G71" s="10"/>
      <c r="H71" s="10"/>
      <c r="I71" s="10"/>
    </row>
    <row r="72" spans="2:9">
      <c r="B72" s="10"/>
      <c r="C72" s="10"/>
      <c r="D72" s="10"/>
      <c r="E72" s="10"/>
      <c r="F72" s="10"/>
      <c r="G72" s="10"/>
      <c r="H72" s="10"/>
      <c r="I72" s="10"/>
    </row>
    <row r="73" spans="2:9">
      <c r="B73" s="10"/>
      <c r="C73" s="10"/>
      <c r="D73" s="10"/>
      <c r="E73" s="10"/>
      <c r="F73" s="10"/>
      <c r="G73" s="10"/>
      <c r="H73" s="10"/>
      <c r="I73" s="10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доходы</vt:lpstr>
      <vt:lpstr>расходы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2023-12-04T06:17:13Z</dcterms:modified>
</cp:coreProperties>
</file>