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128" windowWidth="11376" windowHeight="6948"/>
  </bookViews>
  <sheets>
    <sheet name="2023-2025" sheetId="6" r:id="rId1"/>
  </sheets>
  <definedNames>
    <definedName name="_xlnm.Print_Titles" localSheetId="0">'2023-2025'!$6:$9</definedName>
    <definedName name="_xlnm.Print_Area" localSheetId="0">'2023-2025'!$A$1:$E$151</definedName>
  </definedNames>
  <calcPr calcId="125725"/>
</workbook>
</file>

<file path=xl/calcChain.xml><?xml version="1.0" encoding="utf-8"?>
<calcChain xmlns="http://schemas.openxmlformats.org/spreadsheetml/2006/main">
  <c r="E128" i="6"/>
  <c r="E127" s="1"/>
  <c r="D128"/>
  <c r="D127" s="1"/>
  <c r="C128"/>
  <c r="C127" s="1"/>
  <c r="E126"/>
  <c r="D126"/>
  <c r="C126"/>
  <c r="E125"/>
  <c r="C124"/>
  <c r="E122"/>
  <c r="D122"/>
  <c r="C122"/>
  <c r="E120"/>
  <c r="D120"/>
  <c r="C120"/>
  <c r="D124"/>
  <c r="D108"/>
  <c r="E108"/>
  <c r="C108"/>
  <c r="D91"/>
  <c r="E91"/>
  <c r="C91"/>
  <c r="D96"/>
  <c r="E96"/>
  <c r="D94"/>
  <c r="E94"/>
  <c r="C94"/>
  <c r="D89"/>
  <c r="E89"/>
  <c r="C89"/>
  <c r="D84"/>
  <c r="E84"/>
  <c r="C84"/>
  <c r="D79"/>
  <c r="E79"/>
  <c r="C79"/>
  <c r="C97"/>
  <c r="C96" s="1"/>
  <c r="D40"/>
  <c r="E40"/>
  <c r="C40"/>
  <c r="D12"/>
  <c r="E12"/>
  <c r="C12"/>
  <c r="D42"/>
  <c r="E42"/>
  <c r="C42"/>
  <c r="C30"/>
  <c r="D30"/>
  <c r="E30"/>
  <c r="E78" l="1"/>
  <c r="D78"/>
  <c r="C78"/>
  <c r="C111"/>
  <c r="C37"/>
  <c r="D37"/>
  <c r="E37"/>
  <c r="D52"/>
  <c r="E52"/>
  <c r="C52"/>
  <c r="D47" l="1"/>
  <c r="E47"/>
  <c r="C47"/>
  <c r="E67" l="1"/>
  <c r="D67"/>
  <c r="C67"/>
  <c r="E57"/>
  <c r="D57"/>
  <c r="C57"/>
  <c r="D111" l="1"/>
  <c r="E111" l="1"/>
  <c r="C65" l="1"/>
  <c r="C25" l="1"/>
  <c r="D25" l="1"/>
  <c r="E65" l="1"/>
  <c r="D65"/>
  <c r="C45"/>
  <c r="C71"/>
  <c r="C32"/>
  <c r="C24" s="1"/>
  <c r="C74"/>
  <c r="C70" l="1"/>
  <c r="D45" l="1"/>
  <c r="E45"/>
  <c r="C146" l="1"/>
  <c r="D146"/>
  <c r="E146"/>
  <c r="D148"/>
  <c r="E148"/>
  <c r="C148"/>
  <c r="C135"/>
  <c r="D135"/>
  <c r="E135"/>
  <c r="D74"/>
  <c r="E74"/>
  <c r="D71"/>
  <c r="E71"/>
  <c r="E64"/>
  <c r="D56"/>
  <c r="E56"/>
  <c r="D54"/>
  <c r="D44" s="1"/>
  <c r="E54"/>
  <c r="E44" s="1"/>
  <c r="D32"/>
  <c r="D24" s="1"/>
  <c r="E32"/>
  <c r="E25"/>
  <c r="D19"/>
  <c r="D18" s="1"/>
  <c r="E19"/>
  <c r="E18" s="1"/>
  <c r="D11"/>
  <c r="E11"/>
  <c r="C56"/>
  <c r="C54"/>
  <c r="C44" s="1"/>
  <c r="C19"/>
  <c r="C18" s="1"/>
  <c r="C38"/>
  <c r="C11"/>
  <c r="C103"/>
  <c r="C102" s="1"/>
  <c r="C35"/>
  <c r="E24" l="1"/>
  <c r="C107"/>
  <c r="C106" s="1"/>
  <c r="E70"/>
  <c r="E107"/>
  <c r="E106" s="1"/>
  <c r="E150" s="1"/>
  <c r="D70"/>
  <c r="D64"/>
  <c r="C64"/>
  <c r="D107"/>
  <c r="D106" s="1"/>
  <c r="D150" s="1"/>
  <c r="C150" l="1"/>
  <c r="C10"/>
  <c r="C105" s="1"/>
  <c r="E10"/>
  <c r="E105" s="1"/>
  <c r="E151" s="1"/>
  <c r="D10"/>
  <c r="D105" s="1"/>
  <c r="D151" s="1"/>
  <c r="C151" l="1"/>
</calcChain>
</file>

<file path=xl/sharedStrings.xml><?xml version="1.0" encoding="utf-8"?>
<sst xmlns="http://schemas.openxmlformats.org/spreadsheetml/2006/main" count="275" uniqueCount="265">
  <si>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</si>
  <si>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</si>
  <si>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</si>
  <si>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</si>
  <si>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</si>
  <si>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</si>
  <si>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</si>
  <si>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</si>
  <si>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</si>
  <si>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</si>
  <si>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</si>
  <si>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</si>
  <si>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</si>
  <si>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</si>
  <si>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</si>
  <si>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</si>
  <si>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</si>
  <si>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</si>
  <si>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</si>
  <si>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</si>
  <si>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</si>
  <si>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</si>
  <si>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</si>
  <si>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</si>
  <si>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</si>
  <si>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</si>
  <si>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</si>
  <si>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</si>
  <si>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</si>
  <si>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</si>
  <si>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</si>
  <si>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</si>
  <si>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</si>
  <si>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</si>
  <si>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</si>
  <si>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</si>
  <si>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</si>
  <si>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</si>
  <si>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</si>
  <si>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</si>
  <si>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</si>
  <si>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</si>
  <si>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</si>
  <si>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</si>
  <si>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</si>
  <si>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</si>
  <si>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</si>
  <si>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</si>
  <si>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</si>
  <si>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</si>
  <si>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</si>
  <si>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</si>
  <si>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</si>
  <si>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</si>
  <si>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</si>
  <si>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</si>
  <si>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</si>
  <si>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</si>
  <si>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</si>
  <si>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</si>
  <si>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</si>
  <si>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</si>
  <si>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</si>
  <si>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</si>
  <si>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</si>
  <si>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</si>
  <si>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</si>
  <si>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</si>
  <si>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</si>
  <si>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</si>
  <si>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</si>
  <si>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</si>
  <si>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</si>
  <si>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</si>
  <si>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</si>
  <si>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</si>
  <si>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</si>
  <si>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</si>
  <si>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</si>
  <si>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</si>
  <si>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</si>
  <si>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</si>
  <si>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</si>
  <si>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</si>
  <si>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</si>
  <si>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</si>
  <si>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</si>
  <si>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</si>
  <si>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</si>
  <si>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</si>
  <si>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</si>
  <si>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</si>
  <si>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</si>
  <si>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</si>
  <si>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</si>
  <si>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</si>
  <si>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</si>
  <si>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</si>
  <si>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</si>
  <si>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</si>
  <si>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</si>
  <si>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</si>
  <si>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</si>
  <si>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</si>
  <si>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</si>
  <si>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</si>
  <si>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</si>
  <si>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</si>
  <si>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</si>
  <si>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</si>
  <si>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</si>
  <si>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</si>
  <si>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</si>
  <si>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</si>
  <si>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</si>
  <si>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</si>
  <si>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</si>
  <si>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</si>
  <si>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</si>
  <si>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</si>
  <si>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</si>
  <si>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</si>
  <si>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</si>
  <si>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</si>
  <si>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</si>
  <si>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</si>
  <si>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</si>
  <si>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</si>
  <si>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</si>
  <si>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</si>
  <si>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</si>
  <si>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</si>
  <si>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</si>
  <si>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</si>
  <si>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</si>
  <si>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</si>
  <si>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</si>
  <si>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</si>
  <si>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</si>
  <si>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</si>
  <si>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</si>
  <si>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</si>
  <si>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</si>
  <si>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</si>
  <si>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</si>
  <si>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</si>
  <si>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</si>
  <si>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</si>
  <si>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</si>
  <si>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</si>
  <si>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</si>
  <si>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</si>
  <si>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</si>
  <si>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</si>
  <si>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</si>
  <si>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</si>
  <si>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</si>
  <si>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</si>
  <si>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</si>
  <si>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</si>
  <si>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</si>
  <si>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</si>
  <si>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</si>
  <si>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</si>
  <si>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</si>
  <si>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</si>
  <si>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</si>
  <si>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</si>
  <si>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</si>
  <si>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</si>
  <si>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</si>
  <si>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</si>
  <si>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</si>
  <si>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</si>
  <si>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</si>
  <si>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</si>
  <si>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</si>
  <si>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</si>
  <si>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</si>
  <si>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</si>
  <si>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</si>
  <si>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</si>
  <si>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</si>
  <si>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</si>
  <si>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</si>
  <si>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</si>
  <si>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2 02 25210 05 0000 150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</si>
  <si>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</si>
  <si>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</si>
  <si>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</si>
  <si>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</si>
  <si>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</si>
  <si>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</si>
  <si>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</si>
  <si>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2 02 25169 05 0000 150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</si>
  <si>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</si>
  <si>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</si>
  <si>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</si>
  <si>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</si>
  <si>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</si>
  <si>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</si>
  <si>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</si>
  <si>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</si>
  <si>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</si>
  <si>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</si>
  <si>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</si>
  <si>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</si>
  <si>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</si>
  <si>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</si>
  <si>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</si>
  <si>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</si>
  <si>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</si>
  <si>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</si>
  <si>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</si>
  <si>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</si>
  <si>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</si>
  <si>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</si>
  <si>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</si>
  <si>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</si>
  <si>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</si>
  <si>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</si>
  <si>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</si>
  <si>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</si>
  <si>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</si>
  <si>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</si>
  <si>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</si>
  <si>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</si>
  <si>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</si>
  <si>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</si>
  <si>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</si>
  <si>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</si>
  <si>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</si>
  <si>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</si>
  <si>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</si>
  <si>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</si>
  <si>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</si>
  <si>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</si>
  <si>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</si>
  <si>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</si>
  <si>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</si>
  <si>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</si>
  <si>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</si>
  <si>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</si>
  <si>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</si>
  <si>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</si>
  <si>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</si>
  <si>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</si>
  <si>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</si>
  <si>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</si>
  <si>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</si>
  <si>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</si>
  <si>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</si>
  <si>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</si>
  <si>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</si>
  <si>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</si>
  <si>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Единая субвенция   бюджетам муниципальных районов из бюджета субъекта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</si>
  <si>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</si>
  <si>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</si>
  <si>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</si>
  <si>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</si>
  <si>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</si>
  <si>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</si>
  <si>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</si>
  <si>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</si>
  <si>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Приложение 2 к решению Муниципального Собрания  района  от 14.12.2022 № 364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</si>
</sst>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1"/>
  <sheetViews>
    <sheetView tabSelected="1" view="pageBreakPreview" zoomScaleNormal="85" zoomScaleSheetLayoutView="100" workbookViewId="0">
      <selection activeCell="A4" sqref="A4:E4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9" customHeight="1">
      <c r="C1" s="54"/>
      <c r="D1" s="54"/>
      <c r="E1" s="54"/>
    </row>
    <row r="2" spans="1:66" ht="45" customHeight="1">
      <c r="C2" s="54" t="s">
        <v>264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212</v>
      </c>
      <c r="B4" s="55"/>
      <c r="C4" s="55"/>
      <c r="D4" s="55"/>
      <c r="E4" s="55"/>
    </row>
    <row r="5" spans="1:66" ht="10.5" customHeight="1" thickBot="1">
      <c r="B5" s="19"/>
    </row>
    <row r="6" spans="1:66" s="5" customFormat="1" ht="18" customHeight="1">
      <c r="A6" s="60" t="s">
        <v>14</v>
      </c>
      <c r="B6" s="62" t="s">
        <v>140</v>
      </c>
      <c r="C6" s="65" t="s">
        <v>0</v>
      </c>
      <c r="D6" s="65"/>
      <c r="E6" s="6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7"/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189</v>
      </c>
      <c r="D8" s="40" t="s">
        <v>204</v>
      </c>
      <c r="E8" s="41" t="s">
        <v>211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141</v>
      </c>
      <c r="C10" s="48">
        <f>C11+C18+C24+C37+C44+C56+C64+C70+C102+C78</f>
        <v>528557</v>
      </c>
      <c r="D10" s="48">
        <f>D11+D18+D24+D37+D44+D56+D64+D70+D102+D78</f>
        <v>557219</v>
      </c>
      <c r="E10" s="48">
        <f>E11+E18+E24+E37+E44+E56+E64+E70+E102+E78</f>
        <v>551281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345966</v>
      </c>
      <c r="D11" s="48">
        <f>D12</f>
        <v>362845</v>
      </c>
      <c r="E11" s="48">
        <f>E12</f>
        <v>339772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SUM(C13:C17)</f>
        <v>345966</v>
      </c>
      <c r="D12" s="49">
        <f t="shared" ref="D12:E12" si="0">SUM(D13:D17)</f>
        <v>362845</v>
      </c>
      <c r="E12" s="49">
        <f t="shared" si="0"/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78">
      <c r="A13" s="15" t="s">
        <v>39</v>
      </c>
      <c r="B13" s="25" t="s">
        <v>103</v>
      </c>
      <c r="C13" s="39">
        <v>325701</v>
      </c>
      <c r="D13" s="39">
        <v>341749</v>
      </c>
      <c r="E13" s="39">
        <v>318942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67</v>
      </c>
      <c r="B14" s="25" t="s">
        <v>104</v>
      </c>
      <c r="C14" s="39">
        <v>2697</v>
      </c>
      <c r="D14" s="39">
        <v>2831</v>
      </c>
      <c r="E14" s="39">
        <v>2642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100</v>
      </c>
      <c r="C15" s="39">
        <v>8767</v>
      </c>
      <c r="D15" s="39">
        <v>9198</v>
      </c>
      <c r="E15" s="39">
        <v>8584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105</v>
      </c>
      <c r="C16" s="39">
        <v>2029</v>
      </c>
      <c r="D16" s="39">
        <v>2155</v>
      </c>
      <c r="E16" s="39">
        <v>2264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78">
      <c r="A17" s="15" t="s">
        <v>205</v>
      </c>
      <c r="B17" s="25" t="s">
        <v>213</v>
      </c>
      <c r="C17" s="39">
        <v>6772</v>
      </c>
      <c r="D17" s="39">
        <v>6912</v>
      </c>
      <c r="E17" s="39">
        <v>7340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18" customFormat="1" ht="31.2">
      <c r="A18" s="30" t="s">
        <v>83</v>
      </c>
      <c r="B18" s="23" t="s">
        <v>84</v>
      </c>
      <c r="C18" s="48">
        <f>C19</f>
        <v>51154</v>
      </c>
      <c r="D18" s="48">
        <f>D19</f>
        <v>54396</v>
      </c>
      <c r="E18" s="48">
        <f>E19</f>
        <v>57568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</row>
    <row r="19" spans="1:66" s="18" customFormat="1" ht="31.2">
      <c r="A19" s="31" t="s">
        <v>85</v>
      </c>
      <c r="B19" s="21" t="s">
        <v>86</v>
      </c>
      <c r="C19" s="49">
        <f>C20+C21+C22+C23</f>
        <v>51154</v>
      </c>
      <c r="D19" s="49">
        <f>D20+D21+D22+D23</f>
        <v>54396</v>
      </c>
      <c r="E19" s="49">
        <f>E20+E21+E22+E23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29" customFormat="1" ht="98.25" customHeight="1">
      <c r="A20" s="15" t="s">
        <v>181</v>
      </c>
      <c r="B20" s="25" t="s">
        <v>214</v>
      </c>
      <c r="C20" s="50">
        <v>25014</v>
      </c>
      <c r="D20" s="50">
        <v>26600</v>
      </c>
      <c r="E20" s="50">
        <v>28151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29" customFormat="1" ht="109.5" customHeight="1">
      <c r="A21" s="15" t="s">
        <v>166</v>
      </c>
      <c r="B21" s="25" t="s">
        <v>215</v>
      </c>
      <c r="C21" s="50">
        <v>153</v>
      </c>
      <c r="D21" s="50">
        <v>163</v>
      </c>
      <c r="E21" s="50">
        <v>173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1.25" customHeight="1">
      <c r="A22" s="15" t="s">
        <v>167</v>
      </c>
      <c r="B22" s="25" t="s">
        <v>216</v>
      </c>
      <c r="C22" s="50">
        <v>28800</v>
      </c>
      <c r="D22" s="50">
        <v>30625</v>
      </c>
      <c r="E22" s="50">
        <v>32411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98.25" customHeight="1">
      <c r="A23" s="15" t="s">
        <v>168</v>
      </c>
      <c r="B23" s="25" t="s">
        <v>217</v>
      </c>
      <c r="C23" s="50">
        <v>-2813</v>
      </c>
      <c r="D23" s="50">
        <v>-2992</v>
      </c>
      <c r="E23" s="50">
        <v>-3167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18" customFormat="1" ht="17.25" customHeight="1">
      <c r="A24" s="16" t="s">
        <v>20</v>
      </c>
      <c r="B24" s="23" t="s">
        <v>2</v>
      </c>
      <c r="C24" s="48">
        <f>C25+C30+C32</f>
        <v>59487</v>
      </c>
      <c r="D24" s="48">
        <f t="shared" ref="D24:E24" si="1">D25+D30+D32</f>
        <v>63125</v>
      </c>
      <c r="E24" s="48">
        <f t="shared" si="1"/>
        <v>72017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</row>
    <row r="25" spans="1:66" s="18" customFormat="1" ht="31.2">
      <c r="A25" s="31" t="s">
        <v>106</v>
      </c>
      <c r="B25" s="32" t="s">
        <v>107</v>
      </c>
      <c r="C25" s="49">
        <f>C26+C27+C28</f>
        <v>55962</v>
      </c>
      <c r="D25" s="49">
        <f>D26+D27+D28</f>
        <v>59486</v>
      </c>
      <c r="E25" s="49">
        <f>E26+E27+E28</f>
        <v>68292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29" customFormat="1" ht="31.2">
      <c r="A26" s="15" t="s">
        <v>123</v>
      </c>
      <c r="B26" s="25" t="s">
        <v>108</v>
      </c>
      <c r="C26" s="50">
        <v>38083</v>
      </c>
      <c r="D26" s="50">
        <v>40456</v>
      </c>
      <c r="E26" s="50">
        <v>47722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62.4">
      <c r="A27" s="15" t="s">
        <v>124</v>
      </c>
      <c r="B27" s="25" t="s">
        <v>218</v>
      </c>
      <c r="C27" s="50">
        <v>17879</v>
      </c>
      <c r="D27" s="50">
        <v>19030</v>
      </c>
      <c r="E27" s="50">
        <v>20570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30.75" hidden="1" customHeight="1">
      <c r="A28" s="15" t="s">
        <v>109</v>
      </c>
      <c r="B28" s="25" t="s">
        <v>110</v>
      </c>
      <c r="C28" s="50"/>
      <c r="D28" s="50"/>
      <c r="E28" s="50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2.25" hidden="1" customHeight="1">
      <c r="A29" s="15" t="s">
        <v>50</v>
      </c>
      <c r="B29" s="25" t="s">
        <v>94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>
      <c r="A30" s="31" t="s">
        <v>21</v>
      </c>
      <c r="B30" s="32" t="s">
        <v>4</v>
      </c>
      <c r="C30" s="49">
        <f>C31</f>
        <v>555</v>
      </c>
      <c r="D30" s="49">
        <f>D31</f>
        <v>599</v>
      </c>
      <c r="E30" s="49">
        <f>E31</f>
        <v>605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>
      <c r="A31" s="15" t="s">
        <v>51</v>
      </c>
      <c r="B31" s="25" t="s">
        <v>4</v>
      </c>
      <c r="C31" s="50">
        <v>555</v>
      </c>
      <c r="D31" s="50">
        <v>599</v>
      </c>
      <c r="E31" s="50"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ht="31.2">
      <c r="A32" s="31" t="s">
        <v>76</v>
      </c>
      <c r="B32" s="32" t="s">
        <v>77</v>
      </c>
      <c r="C32" s="49">
        <f>C33</f>
        <v>2970</v>
      </c>
      <c r="D32" s="49">
        <f>D33</f>
        <v>3040</v>
      </c>
      <c r="E32" s="49">
        <f>E33</f>
        <v>3120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2">
      <c r="A33" s="15" t="s">
        <v>78</v>
      </c>
      <c r="B33" s="25" t="s">
        <v>182</v>
      </c>
      <c r="C33" s="50">
        <v>2970</v>
      </c>
      <c r="D33" s="50">
        <v>3040</v>
      </c>
      <c r="E33" s="50"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2.25" hidden="1" customHeight="1">
      <c r="A34" s="15" t="s">
        <v>52</v>
      </c>
      <c r="B34" s="25" t="s">
        <v>53</v>
      </c>
      <c r="C34" s="50"/>
      <c r="D34" s="50"/>
      <c r="E34" s="50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18" customFormat="1" ht="21.75" hidden="1" customHeight="1">
      <c r="A35" s="31" t="s">
        <v>22</v>
      </c>
      <c r="B35" s="32" t="s">
        <v>13</v>
      </c>
      <c r="C35" s="49">
        <f>C36</f>
        <v>0</v>
      </c>
      <c r="D35" s="49"/>
      <c r="E35" s="49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</row>
    <row r="36" spans="1:66" s="29" customFormat="1" ht="15" hidden="1" customHeight="1">
      <c r="A36" s="15" t="s">
        <v>23</v>
      </c>
      <c r="B36" s="25" t="s">
        <v>15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15" customHeight="1">
      <c r="A37" s="16" t="s">
        <v>42</v>
      </c>
      <c r="B37" s="23" t="s">
        <v>43</v>
      </c>
      <c r="C37" s="48">
        <f>C40+C42</f>
        <v>340</v>
      </c>
      <c r="D37" s="48">
        <f t="shared" ref="D37:E37" si="2">D40+D42</f>
        <v>340</v>
      </c>
      <c r="E37" s="48">
        <f t="shared" si="2"/>
        <v>340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18" customFormat="1" ht="31.2" hidden="1">
      <c r="A38" s="31" t="s">
        <v>111</v>
      </c>
      <c r="B38" s="32" t="s">
        <v>112</v>
      </c>
      <c r="C38" s="49">
        <f>C39</f>
        <v>0</v>
      </c>
      <c r="D38" s="49"/>
      <c r="E38" s="49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29" customFormat="1" ht="46.8" hidden="1">
      <c r="A39" s="15" t="s">
        <v>113</v>
      </c>
      <c r="B39" s="25" t="s">
        <v>114</v>
      </c>
      <c r="C39" s="50"/>
      <c r="D39" s="50"/>
      <c r="E39" s="50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</row>
    <row r="40" spans="1:66" s="29" customFormat="1" ht="31.2">
      <c r="A40" s="31" t="s">
        <v>111</v>
      </c>
      <c r="B40" s="32" t="s">
        <v>112</v>
      </c>
      <c r="C40" s="49">
        <f>C41</f>
        <v>310</v>
      </c>
      <c r="D40" s="49">
        <f t="shared" ref="D40:E40" si="3">D41</f>
        <v>310</v>
      </c>
      <c r="E40" s="49">
        <f t="shared" si="3"/>
        <v>310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46.8">
      <c r="A41" s="15" t="s">
        <v>113</v>
      </c>
      <c r="B41" s="25" t="s">
        <v>114</v>
      </c>
      <c r="C41" s="50">
        <v>310</v>
      </c>
      <c r="D41" s="50">
        <v>310</v>
      </c>
      <c r="E41" s="50"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18" customFormat="1" ht="31.2">
      <c r="A42" s="31" t="s">
        <v>44</v>
      </c>
      <c r="B42" s="32" t="s">
        <v>45</v>
      </c>
      <c r="C42" s="49">
        <f>C43</f>
        <v>30</v>
      </c>
      <c r="D42" s="49">
        <f t="shared" ref="D42:E42" si="4">D43</f>
        <v>30</v>
      </c>
      <c r="E42" s="49">
        <f t="shared" si="4"/>
        <v>30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 s="29" customFormat="1" ht="31.2">
      <c r="A43" s="15" t="s">
        <v>72</v>
      </c>
      <c r="B43" s="25" t="s">
        <v>73</v>
      </c>
      <c r="C43" s="50">
        <v>30</v>
      </c>
      <c r="D43" s="50">
        <v>30</v>
      </c>
      <c r="E43" s="50">
        <v>30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16" t="s">
        <v>24</v>
      </c>
      <c r="B44" s="23" t="s">
        <v>6</v>
      </c>
      <c r="C44" s="48">
        <f>C47+C45+C54+C52</f>
        <v>32879</v>
      </c>
      <c r="D44" s="48">
        <f t="shared" ref="D44:E44" si="5">D47+D45+D54+D52</f>
        <v>33228</v>
      </c>
      <c r="E44" s="48">
        <f t="shared" si="5"/>
        <v>32879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18" customFormat="1" ht="62.4">
      <c r="A45" s="31" t="s">
        <v>87</v>
      </c>
      <c r="B45" s="32" t="s">
        <v>88</v>
      </c>
      <c r="C45" s="49">
        <f>C46</f>
        <v>0</v>
      </c>
      <c r="D45" s="49">
        <f t="shared" ref="D45:E45" si="6">D46</f>
        <v>0</v>
      </c>
      <c r="E45" s="49">
        <f t="shared" si="6"/>
        <v>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46.8">
      <c r="A46" s="15" t="s">
        <v>95</v>
      </c>
      <c r="B46" s="25" t="s">
        <v>89</v>
      </c>
      <c r="C46" s="50">
        <v>0</v>
      </c>
      <c r="D46" s="50">
        <v>0</v>
      </c>
      <c r="E46" s="50"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78">
      <c r="A47" s="31" t="s">
        <v>25</v>
      </c>
      <c r="B47" s="32" t="s">
        <v>183</v>
      </c>
      <c r="C47" s="49">
        <f>C48+C49+C50+C51</f>
        <v>30897</v>
      </c>
      <c r="D47" s="49">
        <f t="shared" ref="D47:E47" si="7">D48+D49+D50+D51</f>
        <v>30897</v>
      </c>
      <c r="E47" s="49">
        <f t="shared" si="7"/>
        <v>30897</v>
      </c>
      <c r="F47" s="17"/>
      <c r="G47" s="33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29" customFormat="1" ht="96" customHeight="1">
      <c r="A48" s="15" t="s">
        <v>135</v>
      </c>
      <c r="B48" s="25" t="s">
        <v>136</v>
      </c>
      <c r="C48" s="50">
        <v>29317</v>
      </c>
      <c r="D48" s="50">
        <v>29317</v>
      </c>
      <c r="E48" s="50">
        <v>29317</v>
      </c>
      <c r="F48" s="47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</row>
    <row r="49" spans="1:66" s="29" customFormat="1" ht="66.75" customHeight="1">
      <c r="A49" s="15" t="s">
        <v>96</v>
      </c>
      <c r="B49" s="25" t="s">
        <v>119</v>
      </c>
      <c r="C49" s="50">
        <v>517</v>
      </c>
      <c r="D49" s="50">
        <v>517</v>
      </c>
      <c r="E49" s="50">
        <v>517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48.75" hidden="1" customHeight="1">
      <c r="A50" s="15" t="s">
        <v>98</v>
      </c>
      <c r="B50" s="25" t="s">
        <v>46</v>
      </c>
      <c r="C50" s="50"/>
      <c r="D50" s="50"/>
      <c r="E50" s="5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31.2">
      <c r="A51" s="15" t="s">
        <v>99</v>
      </c>
      <c r="B51" s="25" t="s">
        <v>120</v>
      </c>
      <c r="C51" s="50">
        <v>1063</v>
      </c>
      <c r="D51" s="50">
        <v>1063</v>
      </c>
      <c r="E51" s="50">
        <v>1063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46.8">
      <c r="A52" s="31" t="s">
        <v>202</v>
      </c>
      <c r="B52" s="32" t="s">
        <v>219</v>
      </c>
      <c r="C52" s="49">
        <f>C53</f>
        <v>6</v>
      </c>
      <c r="D52" s="49">
        <f t="shared" ref="D52:E52" si="8">D53</f>
        <v>6</v>
      </c>
      <c r="E52" s="49">
        <f t="shared" si="8"/>
        <v>6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124.8">
      <c r="A53" s="15" t="s">
        <v>151</v>
      </c>
      <c r="B53" s="25" t="s">
        <v>152</v>
      </c>
      <c r="C53" s="50">
        <v>6</v>
      </c>
      <c r="D53" s="50">
        <v>6</v>
      </c>
      <c r="E53" s="50"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18" customFormat="1" ht="78">
      <c r="A54" s="31" t="s">
        <v>128</v>
      </c>
      <c r="B54" s="32" t="s">
        <v>127</v>
      </c>
      <c r="C54" s="49">
        <f>C55</f>
        <v>1976</v>
      </c>
      <c r="D54" s="49">
        <f>D55</f>
        <v>2325</v>
      </c>
      <c r="E54" s="49">
        <f>E55</f>
        <v>1976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</row>
    <row r="55" spans="1:66" s="29" customFormat="1" ht="78">
      <c r="A55" s="15" t="s">
        <v>125</v>
      </c>
      <c r="B55" s="25" t="s">
        <v>126</v>
      </c>
      <c r="C55" s="50">
        <v>1976</v>
      </c>
      <c r="D55" s="50">
        <v>2325</v>
      </c>
      <c r="E55" s="50">
        <v>1976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18.75" customHeight="1">
      <c r="A56" s="16" t="s">
        <v>64</v>
      </c>
      <c r="B56" s="23" t="s">
        <v>7</v>
      </c>
      <c r="C56" s="48">
        <f>SUM(C57)</f>
        <v>23972</v>
      </c>
      <c r="D56" s="48">
        <f>SUM(D57)</f>
        <v>28526</v>
      </c>
      <c r="E56" s="48">
        <f>SUM(E57)</f>
        <v>33946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18" customFormat="1" ht="21" customHeight="1">
      <c r="A57" s="31" t="s">
        <v>26</v>
      </c>
      <c r="B57" s="32" t="s">
        <v>3</v>
      </c>
      <c r="C57" s="49">
        <f>C58+C61+C62+C63</f>
        <v>23972</v>
      </c>
      <c r="D57" s="49">
        <f>D58+D61+D62+D63</f>
        <v>28526</v>
      </c>
      <c r="E57" s="49">
        <f>E58+E61+E62+E63</f>
        <v>33946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</row>
    <row r="58" spans="1:66" s="29" customFormat="1" ht="31.2">
      <c r="A58" s="15" t="s">
        <v>57</v>
      </c>
      <c r="B58" s="25" t="s">
        <v>220</v>
      </c>
      <c r="C58" s="50">
        <v>96</v>
      </c>
      <c r="D58" s="50">
        <v>114</v>
      </c>
      <c r="E58" s="50">
        <v>136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29" customFormat="1" ht="30.75" hidden="1" customHeight="1">
      <c r="A59" s="15" t="s">
        <v>129</v>
      </c>
      <c r="B59" s="25" t="s">
        <v>130</v>
      </c>
      <c r="C59" s="50"/>
      <c r="D59" s="50"/>
      <c r="E59" s="50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idden="1">
      <c r="A60" s="15" t="s">
        <v>74</v>
      </c>
      <c r="B60" s="25" t="s">
        <v>75</v>
      </c>
      <c r="C60" s="50"/>
      <c r="D60" s="50"/>
      <c r="E60" s="5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>
      <c r="A61" s="15" t="s">
        <v>74</v>
      </c>
      <c r="B61" s="25" t="s">
        <v>190</v>
      </c>
      <c r="C61" s="50">
        <v>168</v>
      </c>
      <c r="D61" s="50">
        <v>199</v>
      </c>
      <c r="E61" s="50">
        <v>238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>
      <c r="A62" s="15" t="s">
        <v>144</v>
      </c>
      <c r="B62" s="25" t="s">
        <v>145</v>
      </c>
      <c r="C62" s="50">
        <v>23636</v>
      </c>
      <c r="D62" s="50">
        <v>28127</v>
      </c>
      <c r="E62" s="50">
        <v>33471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>
      <c r="A63" s="15" t="s">
        <v>175</v>
      </c>
      <c r="B63" s="25" t="s">
        <v>176</v>
      </c>
      <c r="C63" s="50">
        <v>72</v>
      </c>
      <c r="D63" s="50">
        <v>86</v>
      </c>
      <c r="E63" s="50">
        <v>101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34" customFormat="1" ht="31.2">
      <c r="A64" s="16" t="s">
        <v>27</v>
      </c>
      <c r="B64" s="23" t="s">
        <v>58</v>
      </c>
      <c r="C64" s="48">
        <f>C65+C67</f>
        <v>4941</v>
      </c>
      <c r="D64" s="48">
        <f>D65+D67</f>
        <v>4941</v>
      </c>
      <c r="E64" s="48">
        <f>E65+E67</f>
        <v>4941</v>
      </c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</row>
    <row r="65" spans="1:66" s="18" customFormat="1">
      <c r="A65" s="31" t="s">
        <v>115</v>
      </c>
      <c r="B65" s="32" t="s">
        <v>116</v>
      </c>
      <c r="C65" s="49">
        <f>C66</f>
        <v>4254</v>
      </c>
      <c r="D65" s="49">
        <f>D66</f>
        <v>4254</v>
      </c>
      <c r="E65" s="49">
        <f>E66</f>
        <v>4254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</row>
    <row r="66" spans="1:66" s="29" customFormat="1" ht="31.2">
      <c r="A66" s="15" t="s">
        <v>117</v>
      </c>
      <c r="B66" s="25" t="s">
        <v>118</v>
      </c>
      <c r="C66" s="50">
        <v>4254</v>
      </c>
      <c r="D66" s="50">
        <v>4254</v>
      </c>
      <c r="E66" s="50">
        <v>4254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18" customFormat="1" ht="21" customHeight="1">
      <c r="A67" s="31" t="s">
        <v>61</v>
      </c>
      <c r="B67" s="32" t="s">
        <v>62</v>
      </c>
      <c r="C67" s="49">
        <f>C69+C68</f>
        <v>687</v>
      </c>
      <c r="D67" s="49">
        <f>D69+D68</f>
        <v>687</v>
      </c>
      <c r="E67" s="49">
        <f>E69+E68</f>
        <v>687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</row>
    <row r="68" spans="1:66" s="18" customFormat="1" ht="37.5" customHeight="1">
      <c r="A68" s="15" t="s">
        <v>195</v>
      </c>
      <c r="B68" s="25" t="s">
        <v>196</v>
      </c>
      <c r="C68" s="50">
        <v>420</v>
      </c>
      <c r="D68" s="50">
        <v>420</v>
      </c>
      <c r="E68" s="50">
        <v>420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59</v>
      </c>
      <c r="B69" s="25" t="s">
        <v>60</v>
      </c>
      <c r="C69" s="50">
        <v>267</v>
      </c>
      <c r="D69" s="50">
        <v>267</v>
      </c>
      <c r="E69" s="50">
        <v>267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34" customFormat="1" ht="21" customHeight="1">
      <c r="A70" s="16" t="s">
        <v>28</v>
      </c>
      <c r="B70" s="23" t="s">
        <v>16</v>
      </c>
      <c r="C70" s="48">
        <f>C71+C74</f>
        <v>8275</v>
      </c>
      <c r="D70" s="48">
        <f>D71+D74</f>
        <v>8275</v>
      </c>
      <c r="E70" s="48">
        <f>E71+E74</f>
        <v>8275</v>
      </c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</row>
    <row r="71" spans="1:66" s="18" customFormat="1" ht="78">
      <c r="A71" s="31" t="s">
        <v>65</v>
      </c>
      <c r="B71" s="32" t="s">
        <v>221</v>
      </c>
      <c r="C71" s="49">
        <f>C72+C73</f>
        <v>2500</v>
      </c>
      <c r="D71" s="49">
        <f>D72+D73</f>
        <v>2500</v>
      </c>
      <c r="E71" s="49">
        <f>E72+E73</f>
        <v>2500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36" customFormat="1" ht="94.2">
      <c r="A72" s="15" t="s">
        <v>63</v>
      </c>
      <c r="B72" s="25" t="s">
        <v>47</v>
      </c>
      <c r="C72" s="50">
        <v>2500</v>
      </c>
      <c r="D72" s="50">
        <v>2500</v>
      </c>
      <c r="E72" s="50">
        <v>2500</v>
      </c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</row>
    <row r="73" spans="1:66" s="36" customFormat="1" ht="28.5" hidden="1" customHeight="1">
      <c r="A73" s="15" t="s">
        <v>90</v>
      </c>
      <c r="B73" s="25" t="s">
        <v>91</v>
      </c>
      <c r="C73" s="50"/>
      <c r="D73" s="50"/>
      <c r="E73" s="50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1:66" s="34" customFormat="1" ht="31.2">
      <c r="A74" s="31" t="s">
        <v>35</v>
      </c>
      <c r="B74" s="32" t="s">
        <v>222</v>
      </c>
      <c r="C74" s="49">
        <f>C75+C76+C77</f>
        <v>5775</v>
      </c>
      <c r="D74" s="49">
        <f>D75+D76+D77</f>
        <v>5775</v>
      </c>
      <c r="E74" s="49">
        <f>E75+E76+E77</f>
        <v>5775</v>
      </c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</row>
    <row r="75" spans="1:66" s="29" customFormat="1" ht="62.4">
      <c r="A75" s="15" t="s">
        <v>137</v>
      </c>
      <c r="B75" s="25" t="s">
        <v>138</v>
      </c>
      <c r="C75" s="50">
        <v>5125</v>
      </c>
      <c r="D75" s="50">
        <v>5125</v>
      </c>
      <c r="E75" s="50">
        <v>5125</v>
      </c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</row>
    <row r="76" spans="1:66" s="29" customFormat="1" ht="54" customHeight="1">
      <c r="A76" s="15" t="s">
        <v>38</v>
      </c>
      <c r="B76" s="25" t="s">
        <v>55</v>
      </c>
      <c r="C76" s="50">
        <v>200</v>
      </c>
      <c r="D76" s="50">
        <v>200</v>
      </c>
      <c r="E76" s="50">
        <v>200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</row>
    <row r="77" spans="1:66" s="29" customFormat="1" ht="93.6">
      <c r="A77" s="15" t="s">
        <v>142</v>
      </c>
      <c r="B77" s="25" t="s">
        <v>143</v>
      </c>
      <c r="C77" s="50">
        <v>450</v>
      </c>
      <c r="D77" s="50">
        <v>450</v>
      </c>
      <c r="E77" s="50">
        <v>450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18" customHeight="1">
      <c r="A78" s="16" t="s">
        <v>37</v>
      </c>
      <c r="B78" s="23" t="s">
        <v>36</v>
      </c>
      <c r="C78" s="48">
        <f>C79+C84+C89+C94+C91+C96</f>
        <v>1543</v>
      </c>
      <c r="D78" s="48">
        <f t="shared" ref="D78:E78" si="9">D79+D84+D89+D94+D91+D96</f>
        <v>1543</v>
      </c>
      <c r="E78" s="48">
        <f t="shared" si="9"/>
        <v>1543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38.25" customHeight="1">
      <c r="A79" s="31" t="s">
        <v>224</v>
      </c>
      <c r="B79" s="32" t="s">
        <v>225</v>
      </c>
      <c r="C79" s="49">
        <f>C80+C81+C82+C83</f>
        <v>347</v>
      </c>
      <c r="D79" s="49">
        <f t="shared" ref="D79:E79" si="10">D80+D81+D82+D83</f>
        <v>347</v>
      </c>
      <c r="E79" s="49">
        <f t="shared" si="10"/>
        <v>347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84.75" customHeight="1">
      <c r="A80" s="15" t="s">
        <v>197</v>
      </c>
      <c r="B80" s="25" t="s">
        <v>226</v>
      </c>
      <c r="C80" s="50">
        <v>50</v>
      </c>
      <c r="D80" s="50">
        <v>50</v>
      </c>
      <c r="E80" s="50">
        <v>50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95.25" customHeight="1">
      <c r="A81" s="15" t="s">
        <v>198</v>
      </c>
      <c r="B81" s="25" t="s">
        <v>227</v>
      </c>
      <c r="C81" s="50">
        <v>127</v>
      </c>
      <c r="D81" s="50">
        <v>127</v>
      </c>
      <c r="E81" s="50">
        <v>127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84" customHeight="1">
      <c r="A82" s="15" t="s">
        <v>206</v>
      </c>
      <c r="B82" s="25" t="s">
        <v>228</v>
      </c>
      <c r="C82" s="50">
        <v>98</v>
      </c>
      <c r="D82" s="50">
        <v>98</v>
      </c>
      <c r="E82" s="50">
        <v>98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84" customHeight="1">
      <c r="A83" s="15" t="s">
        <v>223</v>
      </c>
      <c r="B83" s="25" t="s">
        <v>229</v>
      </c>
      <c r="C83" s="50">
        <v>72</v>
      </c>
      <c r="D83" s="50">
        <v>72</v>
      </c>
      <c r="E83" s="50">
        <v>72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31" t="s">
        <v>230</v>
      </c>
      <c r="B84" s="32" t="s">
        <v>231</v>
      </c>
      <c r="C84" s="49">
        <f>C85</f>
        <v>240</v>
      </c>
      <c r="D84" s="49">
        <f t="shared" ref="D84:E84" si="11">D85</f>
        <v>240</v>
      </c>
      <c r="E84" s="49">
        <f t="shared" si="11"/>
        <v>240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78">
      <c r="A85" s="15" t="s">
        <v>177</v>
      </c>
      <c r="B85" s="25" t="s">
        <v>232</v>
      </c>
      <c r="C85" s="50">
        <v>240</v>
      </c>
      <c r="D85" s="50">
        <v>240</v>
      </c>
      <c r="E85" s="50">
        <v>240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idden="1">
      <c r="A86" s="15"/>
      <c r="B86" s="25"/>
      <c r="C86" s="50"/>
      <c r="D86" s="50"/>
      <c r="E86" s="50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45.75" hidden="1" customHeight="1">
      <c r="A87" s="15"/>
      <c r="B87" s="25"/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33" hidden="1" customHeight="1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37.5" customHeight="1">
      <c r="A89" s="31" t="s">
        <v>233</v>
      </c>
      <c r="B89" s="32" t="s">
        <v>203</v>
      </c>
      <c r="C89" s="49">
        <f>C90</f>
        <v>28</v>
      </c>
      <c r="D89" s="49">
        <f t="shared" ref="D89:E89" si="12">D90</f>
        <v>28</v>
      </c>
      <c r="E89" s="49">
        <f t="shared" si="12"/>
        <v>28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54" customHeight="1">
      <c r="A90" s="15" t="s">
        <v>199</v>
      </c>
      <c r="B90" s="25" t="s">
        <v>234</v>
      </c>
      <c r="C90" s="50">
        <v>28</v>
      </c>
      <c r="D90" s="50">
        <v>28</v>
      </c>
      <c r="E90" s="50">
        <v>28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96.75" customHeight="1">
      <c r="A91" s="31" t="s">
        <v>235</v>
      </c>
      <c r="B91" s="32" t="s">
        <v>236</v>
      </c>
      <c r="C91" s="49">
        <f>C92+C93</f>
        <v>106</v>
      </c>
      <c r="D91" s="49">
        <f t="shared" ref="D91:E91" si="13">D92+D93</f>
        <v>106</v>
      </c>
      <c r="E91" s="49">
        <f t="shared" si="13"/>
        <v>106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78">
      <c r="A92" s="15" t="s">
        <v>180</v>
      </c>
      <c r="B92" s="25" t="s">
        <v>179</v>
      </c>
      <c r="C92" s="50">
        <v>30</v>
      </c>
      <c r="D92" s="50">
        <v>30</v>
      </c>
      <c r="E92" s="50">
        <v>30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62.4">
      <c r="A93" s="15" t="s">
        <v>243</v>
      </c>
      <c r="B93" s="25" t="s">
        <v>244</v>
      </c>
      <c r="C93" s="50">
        <v>76</v>
      </c>
      <c r="D93" s="50">
        <v>76</v>
      </c>
      <c r="E93" s="50">
        <v>76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46.5" customHeight="1">
      <c r="A94" s="31" t="s">
        <v>237</v>
      </c>
      <c r="B94" s="32" t="s">
        <v>238</v>
      </c>
      <c r="C94" s="49">
        <f>C95</f>
        <v>61</v>
      </c>
      <c r="D94" s="49">
        <f t="shared" ref="D94:E94" si="14">D95</f>
        <v>61</v>
      </c>
      <c r="E94" s="49">
        <f t="shared" si="14"/>
        <v>61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>
      <c r="A95" s="15" t="s">
        <v>200</v>
      </c>
      <c r="B95" s="25" t="s">
        <v>239</v>
      </c>
      <c r="C95" s="50">
        <v>61</v>
      </c>
      <c r="D95" s="50">
        <v>61</v>
      </c>
      <c r="E95" s="50">
        <v>61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>
      <c r="A96" s="31" t="s">
        <v>240</v>
      </c>
      <c r="B96" s="32" t="s">
        <v>241</v>
      </c>
      <c r="C96" s="49">
        <f>C97</f>
        <v>761</v>
      </c>
      <c r="D96" s="49">
        <f t="shared" ref="D96:E96" si="15">D97</f>
        <v>761</v>
      </c>
      <c r="E96" s="49">
        <f t="shared" si="15"/>
        <v>761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93.6">
      <c r="A97" s="15" t="s">
        <v>178</v>
      </c>
      <c r="B97" s="25" t="s">
        <v>242</v>
      </c>
      <c r="C97" s="50">
        <f>553+208</f>
        <v>761</v>
      </c>
      <c r="D97" s="50">
        <v>761</v>
      </c>
      <c r="E97" s="50">
        <v>761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29.25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hidden="1" customHeight="1">
      <c r="A102" s="16" t="s">
        <v>48</v>
      </c>
      <c r="B102" s="23" t="s">
        <v>49</v>
      </c>
      <c r="C102" s="48">
        <f>C103</f>
        <v>0</v>
      </c>
      <c r="D102" s="48"/>
      <c r="E102" s="4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hidden="1" customHeight="1">
      <c r="A103" s="31" t="s">
        <v>34</v>
      </c>
      <c r="B103" s="32" t="s">
        <v>32</v>
      </c>
      <c r="C103" s="49">
        <f>C104</f>
        <v>0</v>
      </c>
      <c r="D103" s="49"/>
      <c r="E103" s="49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hidden="1" customHeight="1">
      <c r="A104" s="15" t="s">
        <v>29</v>
      </c>
      <c r="B104" s="25" t="s">
        <v>12</v>
      </c>
      <c r="C104" s="50"/>
      <c r="D104" s="50"/>
      <c r="E104" s="50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24.75" customHeight="1">
      <c r="A105" s="58" t="s">
        <v>11</v>
      </c>
      <c r="B105" s="59"/>
      <c r="C105" s="48">
        <f>C10</f>
        <v>528557</v>
      </c>
      <c r="D105" s="48">
        <f>D10</f>
        <v>557219</v>
      </c>
      <c r="E105" s="48">
        <f>E10</f>
        <v>551281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</f>
        <v>1373375.5000000002</v>
      </c>
      <c r="D106" s="48">
        <f>D107</f>
        <v>1404311.3</v>
      </c>
      <c r="E106" s="48">
        <f>E107</f>
        <v>1325590.6000000001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C111+C127+C135+C108+C146+C148</f>
        <v>1373375.5000000002</v>
      </c>
      <c r="D107" s="49">
        <f>D111+D127+D135+D108+D146+D148</f>
        <v>1404311.3</v>
      </c>
      <c r="E107" s="49">
        <f>E111+E127+E135+E108+E146+E148</f>
        <v>1325590.6000000001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153</v>
      </c>
      <c r="B108" s="21" t="s">
        <v>139</v>
      </c>
      <c r="C108" s="49">
        <f>C109+C110</f>
        <v>201768.3</v>
      </c>
      <c r="D108" s="49">
        <f t="shared" ref="D108:E108" si="16">D109+D110</f>
        <v>208704.7</v>
      </c>
      <c r="E108" s="49">
        <f t="shared" si="16"/>
        <v>201214.4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>
      <c r="A109" s="11" t="s">
        <v>154</v>
      </c>
      <c r="B109" s="22" t="s">
        <v>251</v>
      </c>
      <c r="C109" s="50">
        <v>13825.9</v>
      </c>
      <c r="D109" s="50">
        <v>14219</v>
      </c>
      <c r="E109" s="50">
        <v>0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46.8">
      <c r="A110" s="11" t="s">
        <v>184</v>
      </c>
      <c r="B110" s="22" t="s">
        <v>185</v>
      </c>
      <c r="C110" s="50">
        <v>187942.39999999999</v>
      </c>
      <c r="D110" s="50">
        <v>194485.7</v>
      </c>
      <c r="E110" s="50">
        <v>201214.4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5" customFormat="1" ht="31.2">
      <c r="A111" s="10" t="s">
        <v>252</v>
      </c>
      <c r="B111" s="21" t="s">
        <v>253</v>
      </c>
      <c r="C111" s="51">
        <f>SUM(C112:C126)</f>
        <v>596641.70000000007</v>
      </c>
      <c r="D111" s="51">
        <f>SUM(D112:D126)</f>
        <v>597431.80000000005</v>
      </c>
      <c r="E111" s="51">
        <f>SUM(E112:E126)</f>
        <v>501480.9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</row>
    <row r="112" spans="1:66" s="5" customFormat="1" ht="109.2" hidden="1">
      <c r="A112" s="11" t="s">
        <v>173</v>
      </c>
      <c r="B112" s="37" t="s">
        <v>174</v>
      </c>
      <c r="C112" s="44"/>
      <c r="D112" s="44"/>
      <c r="E112" s="44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>
      <c r="A113" s="11" t="s">
        <v>173</v>
      </c>
      <c r="B113" s="37" t="s">
        <v>174</v>
      </c>
      <c r="C113" s="44">
        <v>21903.9</v>
      </c>
      <c r="D113" s="44">
        <v>20161.900000000001</v>
      </c>
      <c r="E113" s="44">
        <v>0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78">
      <c r="A114" s="11" t="s">
        <v>256</v>
      </c>
      <c r="B114" s="37" t="s">
        <v>257</v>
      </c>
      <c r="C114" s="44">
        <v>28625.5</v>
      </c>
      <c r="D114" s="44">
        <v>31261.9</v>
      </c>
      <c r="E114" s="44">
        <v>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78">
      <c r="A115" s="11" t="s">
        <v>246</v>
      </c>
      <c r="B115" s="37" t="s">
        <v>247</v>
      </c>
      <c r="C115" s="44">
        <v>1041.7</v>
      </c>
      <c r="D115" s="44">
        <v>1354.2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.75" customHeight="1">
      <c r="A116" s="11" t="s">
        <v>194</v>
      </c>
      <c r="B116" s="37" t="s">
        <v>209</v>
      </c>
      <c r="C116" s="44">
        <v>4390.3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.75" customHeight="1">
      <c r="A117" s="11" t="s">
        <v>260</v>
      </c>
      <c r="B117" s="37" t="s">
        <v>261</v>
      </c>
      <c r="C117" s="44">
        <v>1397.4</v>
      </c>
      <c r="D117" s="44">
        <v>6140.6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51.75" customHeight="1">
      <c r="A118" s="11" t="s">
        <v>186</v>
      </c>
      <c r="B118" s="37" t="s">
        <v>210</v>
      </c>
      <c r="C118" s="44">
        <v>28771.9</v>
      </c>
      <c r="D118" s="44">
        <v>6956.1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51.75" customHeight="1">
      <c r="A119" s="11" t="s">
        <v>193</v>
      </c>
      <c r="B119" s="37" t="s">
        <v>245</v>
      </c>
      <c r="C119" s="44">
        <v>321623.2</v>
      </c>
      <c r="D119" s="44">
        <v>66582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1.25" customHeight="1">
      <c r="A120" s="11" t="s">
        <v>191</v>
      </c>
      <c r="B120" s="43" t="s">
        <v>192</v>
      </c>
      <c r="C120" s="44">
        <f>17464.9</f>
        <v>17464.900000000001</v>
      </c>
      <c r="D120" s="44">
        <f>17464.9</f>
        <v>17464.900000000001</v>
      </c>
      <c r="E120" s="44">
        <f>17289.7</f>
        <v>17289.7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155</v>
      </c>
      <c r="B121" s="43" t="s">
        <v>150</v>
      </c>
      <c r="C121" s="44">
        <v>719.9</v>
      </c>
      <c r="D121" s="44">
        <v>686</v>
      </c>
      <c r="E121" s="44">
        <v>669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156</v>
      </c>
      <c r="B122" s="43" t="s">
        <v>165</v>
      </c>
      <c r="C122" s="44">
        <f>2340.5</f>
        <v>2340.5</v>
      </c>
      <c r="D122" s="44">
        <f>3201</f>
        <v>3201</v>
      </c>
      <c r="E122" s="44">
        <f>37575.4</f>
        <v>37575.4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157</v>
      </c>
      <c r="B123" s="43" t="s">
        <v>149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158</v>
      </c>
      <c r="B124" s="37" t="s">
        <v>187</v>
      </c>
      <c r="C124" s="44">
        <f>5149.2+639.9+639.9</f>
        <v>6428.9999999999991</v>
      </c>
      <c r="D124" s="44">
        <f>5209.5+1000</f>
        <v>6209.5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258</v>
      </c>
      <c r="B125" s="37" t="s">
        <v>259</v>
      </c>
      <c r="C125" s="44"/>
      <c r="D125" s="44">
        <v>319988.8</v>
      </c>
      <c r="E125" s="44">
        <f>271855.2+56666.7</f>
        <v>328521.90000000002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>
      <c r="A126" s="11" t="s">
        <v>159</v>
      </c>
      <c r="B126" s="25" t="s">
        <v>121</v>
      </c>
      <c r="C126" s="44">
        <f>100000+6592.1+3374.8+1372.5+6320.9+600+2200+3089.1+30929.2+5886+340+1228.9</f>
        <v>161933.5</v>
      </c>
      <c r="D126" s="44">
        <f>100000+6592.1+3374.8+600+2200+3089.1+340+1228.9</f>
        <v>117424.90000000001</v>
      </c>
      <c r="E126" s="44">
        <f>100000+6592.1+3374.8+600+2200+3089.1+340+1228.9</f>
        <v>117424.90000000001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>
      <c r="A127" s="10" t="s">
        <v>250</v>
      </c>
      <c r="B127" s="21" t="s">
        <v>254</v>
      </c>
      <c r="C127" s="51">
        <f>SUM(C128:C134)</f>
        <v>559242.39999999991</v>
      </c>
      <c r="D127" s="51">
        <f>SUM(D128:D134)</f>
        <v>587250.29999999993</v>
      </c>
      <c r="E127" s="51">
        <f>SUM(E128:E134)</f>
        <v>611970.80000000005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13" customFormat="1" ht="31.2">
      <c r="A128" s="11" t="s">
        <v>188</v>
      </c>
      <c r="B128" s="25" t="s">
        <v>66</v>
      </c>
      <c r="C128" s="44">
        <f>534.5+9029.1+10.1+1389.7+5476.9+22094.6+15454.3+478279</f>
        <v>532268.19999999995</v>
      </c>
      <c r="D128" s="44">
        <f>546.2+9029.1+10.1+1389.7+5438.7+22343.6+15454.3+504715.6</f>
        <v>558927.29999999993</v>
      </c>
      <c r="E128" s="44">
        <f>548.5+9029.1+10.1+1389.7+5623.5+22343.6+15454.3+530599.2</f>
        <v>584998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</row>
    <row r="129" spans="1:66" s="13" customFormat="1" ht="62.4">
      <c r="A129" s="11" t="s">
        <v>160</v>
      </c>
      <c r="B129" s="25" t="s">
        <v>134</v>
      </c>
      <c r="C129" s="44">
        <v>1.5</v>
      </c>
      <c r="D129" s="44">
        <v>1.6</v>
      </c>
      <c r="E129" s="44">
        <v>1.4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</row>
    <row r="130" spans="1:66" s="13" customFormat="1" ht="93.6" hidden="1">
      <c r="A130" s="11" t="s">
        <v>161</v>
      </c>
      <c r="B130" s="25" t="s">
        <v>131</v>
      </c>
      <c r="C130" s="44"/>
      <c r="D130" s="44"/>
      <c r="E130" s="44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62.4">
      <c r="A131" s="15" t="s">
        <v>162</v>
      </c>
      <c r="B131" s="25" t="s">
        <v>146</v>
      </c>
      <c r="C131" s="44">
        <v>0</v>
      </c>
      <c r="D131" s="44">
        <v>1350</v>
      </c>
      <c r="E131" s="44">
        <v>0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62.4">
      <c r="A132" s="15" t="s">
        <v>262</v>
      </c>
      <c r="B132" s="25" t="s">
        <v>263</v>
      </c>
      <c r="C132" s="44">
        <v>3160.1</v>
      </c>
      <c r="D132" s="44">
        <v>3160.1</v>
      </c>
      <c r="E132" s="44">
        <v>3160.1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207</v>
      </c>
      <c r="B133" s="25" t="s">
        <v>208</v>
      </c>
      <c r="C133" s="44">
        <v>20033.900000000001</v>
      </c>
      <c r="D133" s="44">
        <v>20033.900000000001</v>
      </c>
      <c r="E133" s="44">
        <v>20033.900000000001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31.2">
      <c r="A134" s="15" t="s">
        <v>201</v>
      </c>
      <c r="B134" s="25" t="s">
        <v>255</v>
      </c>
      <c r="C134" s="44">
        <v>3778.7</v>
      </c>
      <c r="D134" s="44">
        <v>3777.4</v>
      </c>
      <c r="E134" s="44">
        <v>3777.4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5" customFormat="1" ht="27.75" customHeight="1">
      <c r="A135" s="10" t="s">
        <v>248</v>
      </c>
      <c r="B135" s="21" t="s">
        <v>249</v>
      </c>
      <c r="C135" s="49">
        <f>SUM(C136:C145)</f>
        <v>15723.1</v>
      </c>
      <c r="D135" s="49">
        <f>SUM(D136:D145)</f>
        <v>10924.5</v>
      </c>
      <c r="E135" s="49">
        <f>SUM(E136:E145)</f>
        <v>10924.5</v>
      </c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</row>
    <row r="136" spans="1:66" s="5" customFormat="1" ht="62.4">
      <c r="A136" s="11" t="s">
        <v>163</v>
      </c>
      <c r="B136" s="25" t="s">
        <v>122</v>
      </c>
      <c r="C136" s="50">
        <v>15671.1</v>
      </c>
      <c r="D136" s="50">
        <v>10924.5</v>
      </c>
      <c r="E136" s="50">
        <v>10924.5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</row>
    <row r="137" spans="1:66" s="13" customFormat="1" ht="46.8" hidden="1">
      <c r="A137" s="11" t="s">
        <v>70</v>
      </c>
      <c r="B137" s="22" t="s">
        <v>71</v>
      </c>
      <c r="C137" s="50"/>
      <c r="D137" s="50"/>
      <c r="E137" s="50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13" customFormat="1" ht="46.8" hidden="1">
      <c r="A138" s="11" t="s">
        <v>101</v>
      </c>
      <c r="B138" s="22" t="s">
        <v>102</v>
      </c>
      <c r="C138" s="50"/>
      <c r="D138" s="50"/>
      <c r="E138" s="50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13" customFormat="1" ht="78" hidden="1">
      <c r="A139" s="11" t="s">
        <v>54</v>
      </c>
      <c r="B139" s="22" t="s">
        <v>56</v>
      </c>
      <c r="C139" s="50"/>
      <c r="D139" s="50"/>
      <c r="E139" s="50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5" customFormat="1" ht="78" hidden="1">
      <c r="A140" s="11" t="s">
        <v>68</v>
      </c>
      <c r="B140" s="22" t="s">
        <v>69</v>
      </c>
      <c r="C140" s="50"/>
      <c r="D140" s="50"/>
      <c r="E140" s="50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</row>
    <row r="141" spans="1:66" s="5" customFormat="1" ht="62.4" hidden="1">
      <c r="A141" s="11" t="s">
        <v>79</v>
      </c>
      <c r="B141" s="22" t="s">
        <v>80</v>
      </c>
      <c r="C141" s="50"/>
      <c r="D141" s="50"/>
      <c r="E141" s="50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62.4" hidden="1">
      <c r="A142" s="11" t="s">
        <v>81</v>
      </c>
      <c r="B142" s="22" t="s">
        <v>82</v>
      </c>
      <c r="C142" s="50"/>
      <c r="D142" s="50"/>
      <c r="E142" s="50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13" customFormat="1" ht="62.4" hidden="1">
      <c r="A143" s="11" t="s">
        <v>92</v>
      </c>
      <c r="B143" s="37" t="s">
        <v>93</v>
      </c>
      <c r="C143" s="50"/>
      <c r="D143" s="50"/>
      <c r="E143" s="50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</row>
    <row r="144" spans="1:66" s="13" customFormat="1" ht="31.2">
      <c r="A144" s="11" t="s">
        <v>164</v>
      </c>
      <c r="B144" s="37" t="s">
        <v>97</v>
      </c>
      <c r="C144" s="50">
        <v>52</v>
      </c>
      <c r="D144" s="50">
        <v>0</v>
      </c>
      <c r="E144" s="50">
        <v>0</v>
      </c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</row>
    <row r="145" spans="1:66" s="13" customFormat="1" ht="31.2" hidden="1">
      <c r="A145" s="11" t="s">
        <v>164</v>
      </c>
      <c r="B145" s="37" t="s">
        <v>97</v>
      </c>
      <c r="C145" s="50"/>
      <c r="D145" s="50"/>
      <c r="E145" s="50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</row>
    <row r="146" spans="1:66" s="5" customFormat="1" ht="31.2" hidden="1">
      <c r="A146" s="10" t="s">
        <v>170</v>
      </c>
      <c r="B146" s="21" t="s">
        <v>133</v>
      </c>
      <c r="C146" s="49">
        <f>C147</f>
        <v>0</v>
      </c>
      <c r="D146" s="49">
        <f>D147</f>
        <v>0</v>
      </c>
      <c r="E146" s="49">
        <f>E147</f>
        <v>0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5" customFormat="1" ht="46.8" hidden="1">
      <c r="A147" s="11" t="s">
        <v>169</v>
      </c>
      <c r="B147" s="25" t="s">
        <v>132</v>
      </c>
      <c r="C147" s="50"/>
      <c r="D147" s="50"/>
      <c r="E147" s="50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</row>
    <row r="148" spans="1:66" s="5" customFormat="1" ht="31.2" hidden="1">
      <c r="A148" s="10" t="s">
        <v>172</v>
      </c>
      <c r="B148" s="21" t="s">
        <v>148</v>
      </c>
      <c r="C148" s="49">
        <f>C149</f>
        <v>0</v>
      </c>
      <c r="D148" s="49">
        <f>D149</f>
        <v>0</v>
      </c>
      <c r="E148" s="49">
        <f>E149</f>
        <v>0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</row>
    <row r="149" spans="1:66" s="5" customFormat="1" ht="46.8" hidden="1">
      <c r="A149" s="11" t="s">
        <v>171</v>
      </c>
      <c r="B149" s="25" t="s">
        <v>147</v>
      </c>
      <c r="C149" s="50"/>
      <c r="D149" s="50"/>
      <c r="E149" s="50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</row>
    <row r="150" spans="1:66" s="5" customFormat="1">
      <c r="A150" s="58" t="s">
        <v>10</v>
      </c>
      <c r="B150" s="59"/>
      <c r="C150" s="48">
        <f>C106</f>
        <v>1373375.5000000002</v>
      </c>
      <c r="D150" s="48">
        <f>D106</f>
        <v>1404311.3</v>
      </c>
      <c r="E150" s="48">
        <f>E106</f>
        <v>1325590.6000000001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 ht="27.75" customHeight="1" thickBot="1">
      <c r="A151" s="56" t="s">
        <v>9</v>
      </c>
      <c r="B151" s="57"/>
      <c r="C151" s="52">
        <f>C105+C106</f>
        <v>1901932.5000000002</v>
      </c>
      <c r="D151" s="52">
        <f>D105+D106</f>
        <v>1961530.3</v>
      </c>
      <c r="E151" s="52">
        <f>E105+E106</f>
        <v>1876871.6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</sheetData>
  <mergeCells count="9">
    <mergeCell ref="C1:E1"/>
    <mergeCell ref="C2:E2"/>
    <mergeCell ref="A4:E4"/>
    <mergeCell ref="A151:B151"/>
    <mergeCell ref="A105:B105"/>
    <mergeCell ref="A6:A8"/>
    <mergeCell ref="B6:B8"/>
    <mergeCell ref="A150:B150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Игнатьева</cp:lastModifiedBy>
  <cp:lastPrinted>2022-11-04T07:18:43Z</cp:lastPrinted>
  <dcterms:created xsi:type="dcterms:W3CDTF">2003-11-13T13:05:02Z</dcterms:created>
  <dcterms:modified xsi:type="dcterms:W3CDTF">2022-12-23T11:03:58Z</dcterms:modified>
</cp:coreProperties>
</file>