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330" windowHeight="10920" activeTab="0"/>
  </bookViews>
  <sheets>
    <sheet name="План" sheetId="1" r:id="rId1"/>
    <sheet name="Приложение 1" sheetId="2" r:id="rId2"/>
    <sheet name="Приложение 2" sheetId="3" r:id="rId3"/>
    <sheet name="Удаление" sheetId="4" r:id="rId4"/>
  </sheets>
  <definedNames>
    <definedName name="_xlnm.Print_Area" localSheetId="0">'План'!$A$1:$P$532</definedName>
  </definedNames>
  <calcPr fullCalcOnLoad="1" refMode="R1C1"/>
</workbook>
</file>

<file path=xl/comments1.xml><?xml version="1.0" encoding="utf-8"?>
<comments xmlns="http://schemas.openxmlformats.org/spreadsheetml/2006/main">
  <authors>
    <author>odn</author>
  </authors>
  <commentList>
    <comment ref="B494" authorId="0">
      <text>
        <r>
          <rPr>
            <b/>
            <sz val="8"/>
            <rFont val="Tahoma"/>
            <family val="2"/>
          </rPr>
          <t>odn:</t>
        </r>
        <r>
          <rPr>
            <sz val="8"/>
            <rFont val="Tahoma"/>
            <family val="2"/>
          </rPr>
          <t xml:space="preserve">
до 08.07.19 Анна Владимировна</t>
        </r>
      </text>
    </comment>
  </commentList>
</comments>
</file>

<file path=xl/sharedStrings.xml><?xml version="1.0" encoding="utf-8"?>
<sst xmlns="http://schemas.openxmlformats.org/spreadsheetml/2006/main" count="2275" uniqueCount="817">
  <si>
    <t>6.3. В сфере связи и телекоммуникаций</t>
  </si>
  <si>
    <t>4.6.4.1.</t>
  </si>
  <si>
    <t>6.4. В сфере природных ресурсов и минерально-сырьевой базы</t>
  </si>
  <si>
    <t>Утвержден</t>
  </si>
  <si>
    <t>постановлением</t>
  </si>
  <si>
    <t>Плановые значения ожидаемых результатов, показателей социально-экономического развития</t>
  </si>
  <si>
    <t>Ответственный исполнитель / соисполнители (приложение 2)**</t>
  </si>
  <si>
    <t>* Соответствие задач социально-экономического развития этапам реализации стратегии устанавливается путем проставления знака «V», если реализация задачи социально-экономического развития планируется в соответствующей периоде.</t>
  </si>
  <si>
    <t>6.2.5.2. Доля потерь тепловой энергии при ее передаче в общем объеме переданной тепловой энергии, %</t>
  </si>
  <si>
    <t>Ожидаемые результаты и  
показатели социально-экономического развития</t>
  </si>
  <si>
    <t>Оценка</t>
  </si>
  <si>
    <t>4.1. В сфере семьи и устойчивого народосбережения</t>
  </si>
  <si>
    <t>4.3. В сфере развития физической культуры и спорта</t>
  </si>
  <si>
    <t>4.4. В сфере безопасности проживания и самосохранения населения</t>
  </si>
  <si>
    <t>4.5. В сфере обеспечения качества жизнедеятельности населения</t>
  </si>
  <si>
    <t>4.6. В сфере жилья и создания благоприятных условий проживания</t>
  </si>
  <si>
    <t>5.1. В сфере развития общего и дополнительного образования</t>
  </si>
  <si>
    <t>Ожидаемые результаты и
 показатели социально-экономического развития</t>
  </si>
  <si>
    <t>6.1. В сфере транспорта и дорожной сети</t>
  </si>
  <si>
    <t xml:space="preserve">6.2. В сфере развития топливно-энергетической инфраструктуры </t>
  </si>
  <si>
    <t>Ожидаемые результаты и 
показатели социально-экономического развития</t>
  </si>
  <si>
    <t>Номер задачи Стратегии, обеспечивающей достижение ожидаемого результата и показателя</t>
  </si>
  <si>
    <t>4.4.4.1. Обеспечение основных направлений деятельности в области гражданской обороны, защиты населения и территорий от чрезвычайных ситуаций, пожарной безопасности и безопасности на водных объектах.</t>
  </si>
  <si>
    <t>4.3.4.2. Совершенствование работы по организации занятий по физическому воспитанию детей и подростков в образовательных организациях посредством создания условий для проведения комплексных мероприятий по физкультурно-спортивной подготовке учащихся.</t>
  </si>
  <si>
    <t>V</t>
  </si>
  <si>
    <t>Плановые значения ожидаемого результата по годам реализации Стратегии</t>
  </si>
  <si>
    <t>Наименование ожидаемого результата</t>
  </si>
  <si>
    <t>Плановые значения показателей по годам реализации Стратегии</t>
  </si>
  <si>
    <t>Ожидаемый результат</t>
  </si>
  <si>
    <t>Показатели социально-экономического развития</t>
  </si>
  <si>
    <t>Наименование показателя</t>
  </si>
  <si>
    <t>Ожидаемые результаты и показатели социально-экономического развития</t>
  </si>
  <si>
    <t>в том числе:</t>
  </si>
  <si>
    <t>Задача социально-экономического развития, предусмотренная Стратегией</t>
  </si>
  <si>
    <t>Этапы реализации Стратегии</t>
  </si>
  <si>
    <t>III этап 2026-2030*</t>
  </si>
  <si>
    <t>муниципального района</t>
  </si>
  <si>
    <t>Муниципальная программа района (приложение 1) или иной документ</t>
  </si>
  <si>
    <t>Среднегодовая численность постоянного населения района, человек</t>
  </si>
  <si>
    <t>Значение в 2017 г.</t>
  </si>
  <si>
    <t>Численность родившихся, человек</t>
  </si>
  <si>
    <t>Численность умерших, человек</t>
  </si>
  <si>
    <t>Миграционный прирост (убыль) населения, человек</t>
  </si>
  <si>
    <t>Цель, приоритетная для I этапа реализации Стратегии - создание организационного механизма для сохранения демографического потенциала района; снятие ограничений и ликвидация препятствующих факторов на пути к устойчивому народосбережению; обеспечение ключевых предпосылок для использования широких возможностей самореализации каждого жителя района.</t>
  </si>
  <si>
    <t>Цель, приоритетная для II этапа реализации Стратегии - с использованием механизма взаимодействия власти, бизнеса, общества, каждого жителя района, выход на траекторию лидерства по привлекательности проживания и безопасности ведения бизнеса; превосходство в борьбе за человеческий капитал и инвестиции.</t>
  </si>
  <si>
    <t>Цель, приоритетная для III этапа реализации Стратегии - формирование прочной "синергии" демографического и экономического роста; наиболее полное и эффективное применение человеческого потенциала во всех сферах социально-экономического устройства; придание району статуса одного из наиболее привлекательного, комфортного и экономически развитого муниципального образования.</t>
  </si>
  <si>
    <t>не ниже среднеобластного значения</t>
  </si>
  <si>
    <t>Задачи социально-экономического развития района по реализации приоритета "Формирование пространства для жизни"</t>
  </si>
  <si>
    <t>4.2.4.1. Повышение доступности и обеспечение качества оказания медицинской помощи и услуг населению независимо от места жительства.</t>
  </si>
  <si>
    <t>КФКиС</t>
  </si>
  <si>
    <t>4.4.4.5. Повышение информирования и подготовки населения по основам безопасности жизнедеятельности за счет создания соответствующей инфраструктуры в районе.</t>
  </si>
  <si>
    <t>УО</t>
  </si>
  <si>
    <t>4.6.4.2. Создание условий для развития рынка доступного жилья для всех категорий граждан за счет строительства стандартного жилья и ИЖС.</t>
  </si>
  <si>
    <t>4.5.5.5. Отношение средней заработной платы педагогических работников учреждений дополнительного образования к средней заработной плате учителей в регионе, %</t>
  </si>
  <si>
    <t xml:space="preserve">УО </t>
  </si>
  <si>
    <t>ОЭиА</t>
  </si>
  <si>
    <t>Муниципальная программа (приложение 1) или иной документ</t>
  </si>
  <si>
    <t>5.5. Инвестиционная стратегия</t>
  </si>
  <si>
    <t>5.7. В сфере культуры и историко-культурного наследия</t>
  </si>
  <si>
    <t>6.1.5.1.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</si>
  <si>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6.3.4.3. Содействие операторам связи в расширении зоны охвата сигналом сотовой связи, в том числе в предоставлении земельных участков, высотных объектов для размещения антенно-мачтовых сооружений и оборудования связи, а также обеспечение доступности услуг связи на всем протяжении автомобильных дорог местного значения.</t>
  </si>
  <si>
    <t>Доля населения, проживающего в зоне охвата сигналом сотовой связи на территории района, %</t>
  </si>
  <si>
    <t>6.7. В сфере муниципального управления</t>
  </si>
  <si>
    <t>6.7.4.1. Повышение эффективности системы стратегического планирования.</t>
  </si>
  <si>
    <t>УФ</t>
  </si>
  <si>
    <t xml:space="preserve">6.8. В сфере эффективного управления земельно-имущественным комплексом 
</t>
  </si>
  <si>
    <t>6.8.4.1. Совершенствование системы управления и распоряжения земельно-имущественным комплексом района.</t>
  </si>
  <si>
    <t>6.8.4.2. Повышение эффективности реализации функций собственника имущества района.</t>
  </si>
  <si>
    <t>6.9.4.2. Обеспечение устойчивого роста доходной базы консолидированного бюджета района не ниже уровня инфляции за счет мероприятий по легализации налогооблагаемой базы, сокращению задолженности и привлечению инвестиций.</t>
  </si>
  <si>
    <t>Приложение 2</t>
  </si>
  <si>
    <t>к Плану мероприятий</t>
  </si>
  <si>
    <t>Сокращенное наименование</t>
  </si>
  <si>
    <t>ПЗР</t>
  </si>
  <si>
    <t>Первый заместитель руководителя администрации района</t>
  </si>
  <si>
    <t>Управление образования администрации района</t>
  </si>
  <si>
    <t>ООП</t>
  </si>
  <si>
    <t>КДНиЗП</t>
  </si>
  <si>
    <t>Комиссия по делам несовершеннолетних и защите их прав администрации района</t>
  </si>
  <si>
    <t>Приложение 1</t>
  </si>
  <si>
    <t>Сокращенное наименование муниципальной программы (МП)</t>
  </si>
  <si>
    <t>УО, ООП</t>
  </si>
  <si>
    <t>4.1.4.1.- 4.1.4.4.</t>
  </si>
  <si>
    <t>4.1.4.1. Создание условий для сохранения и улучшения репродуктивного здоровья населения, успешной реализации населением репродуктивной функции.</t>
  </si>
  <si>
    <t>4.3.4.7. Пропаганда и обеспечение реализации Всероссийского физкультурно-спортивного комплекса «Готов к труду и обороне» (ГТО).</t>
  </si>
  <si>
    <t>4.6.4.13.</t>
  </si>
  <si>
    <t>4.6.4.8.</t>
  </si>
  <si>
    <t>4.6.4.5.</t>
  </si>
  <si>
    <t>4.6.4.1., 4.6.4.3.</t>
  </si>
  <si>
    <t>4.6.4.2., 4.6.4.6., 4.6.4.7., 4.6.4.10.</t>
  </si>
  <si>
    <t>4.6.4.9., 4.6.4.12.</t>
  </si>
  <si>
    <t>4.6.4.8., 4.6.4.9., 4.6.4.11., 4.6.4.12.</t>
  </si>
  <si>
    <t xml:space="preserve">КФКиС </t>
  </si>
  <si>
    <t>5.4.4.1.-5.4.4.13.</t>
  </si>
  <si>
    <t xml:space="preserve">6.4.4.4., 6.4.4.5. </t>
  </si>
  <si>
    <t>6.5.4.2., 6.5.4.3.</t>
  </si>
  <si>
    <t>план деятельности ООП</t>
  </si>
  <si>
    <t>планы деятельности УО, ООП</t>
  </si>
  <si>
    <t>УО, КФКиС</t>
  </si>
  <si>
    <t>ОЭиА / УСЭРС, УСЭиКХ</t>
  </si>
  <si>
    <t>6.7.4.1.-6.7.4.17.</t>
  </si>
  <si>
    <t>ОМРиГОЧС</t>
  </si>
  <si>
    <t>план деятельности ОМРиГОЧС</t>
  </si>
  <si>
    <t>ОЭиА, КУМИ, УСЭиКХ</t>
  </si>
  <si>
    <t>в 2017 г.</t>
  </si>
  <si>
    <t>ОООС / УСЭиКХ</t>
  </si>
  <si>
    <t>4.1.4.2. Создание условий для рождения в семьях второго, третьего и последующих детей, для ориентации молодых семей на более раннее рождение первого ребенка.</t>
  </si>
  <si>
    <t>Заместитель руководителя администрации района</t>
  </si>
  <si>
    <t>КИО</t>
  </si>
  <si>
    <t>Комитет имущественных отношений</t>
  </si>
  <si>
    <t>УАиГ</t>
  </si>
  <si>
    <t>Управление архитектуры и градостроительства</t>
  </si>
  <si>
    <t>ОСП</t>
  </si>
  <si>
    <t>Отдел стратегического планирования администрации района</t>
  </si>
  <si>
    <t>ЭПУ</t>
  </si>
  <si>
    <t>УСиЖКХ</t>
  </si>
  <si>
    <t>ОСХ</t>
  </si>
  <si>
    <t>ЗР</t>
  </si>
  <si>
    <t>МУ «Комитет по физической культуре и спорту Череповецкого муниципального района»</t>
  </si>
  <si>
    <t>Отдел по мобилизационной работе, гражданской обороне, защите населения и территории от чрезвычайных ситуаций</t>
  </si>
  <si>
    <t>Отдел по опеке и попечительству администрации района</t>
  </si>
  <si>
    <t xml:space="preserve">Отдел документирования и взаимодействия с муниципальными образованиями
</t>
  </si>
  <si>
    <t>ОДиВМО</t>
  </si>
  <si>
    <t>Отдел земельного и экологического контроля</t>
  </si>
  <si>
    <t>ОЗиЭК</t>
  </si>
  <si>
    <t>Экспертно-правовое управление</t>
  </si>
  <si>
    <t>Отдел по делам культуры и молодежи</t>
  </si>
  <si>
    <t>ОКиМ</t>
  </si>
  <si>
    <t>Отдел сельского хозяйства</t>
  </si>
  <si>
    <t>Финансовое управление</t>
  </si>
  <si>
    <t>Управление строительства и жилищно-коммунального хозяйства</t>
  </si>
  <si>
    <t>ЦКОД</t>
  </si>
  <si>
    <t>МКУ «Центр комплексного обеспечения деятельности органов местного самоуправления и учреждений Череповецкого района»</t>
  </si>
  <si>
    <t>ОМЗ</t>
  </si>
  <si>
    <t>Отдел муниципальных закупок</t>
  </si>
  <si>
    <t xml:space="preserve">Отдел муниципальной службы, кадров и защиты информации </t>
  </si>
  <si>
    <t>ОМСКиЗИ</t>
  </si>
  <si>
    <t>Муниципальная программа</t>
  </si>
  <si>
    <t>Развитие социальной сферы</t>
  </si>
  <si>
    <t>Развитие экономики</t>
  </si>
  <si>
    <t>Развитие инженерной инфраструктуры и жилищного строительства</t>
  </si>
  <si>
    <t>Комплексное развитие инфраструктуры</t>
  </si>
  <si>
    <t>Эффективность управления</t>
  </si>
  <si>
    <t>Сфера реализации муниципальной программы</t>
  </si>
  <si>
    <t>МП 1.2</t>
  </si>
  <si>
    <t>МП 1.1</t>
  </si>
  <si>
    <t>МП 1.3</t>
  </si>
  <si>
    <t>МП 1.4</t>
  </si>
  <si>
    <t>МП 1.5</t>
  </si>
  <si>
    <t>МП 1.6</t>
  </si>
  <si>
    <t>МП 1.7</t>
  </si>
  <si>
    <t>МП 1.8</t>
  </si>
  <si>
    <t>МП 1.9</t>
  </si>
  <si>
    <t>МП 1.10</t>
  </si>
  <si>
    <t>МП 1.11</t>
  </si>
  <si>
    <t>МП 1.12</t>
  </si>
  <si>
    <t>МП 1.13</t>
  </si>
  <si>
    <t>МП 1.14</t>
  </si>
  <si>
    <t>МП 1.15</t>
  </si>
  <si>
    <t>МП 1.16</t>
  </si>
  <si>
    <t>МП 1.17</t>
  </si>
  <si>
    <t>МП 1.18</t>
  </si>
  <si>
    <t>МП 1.19</t>
  </si>
  <si>
    <t>5.5.4.1. Создание благоприятных условий для реализации инвестиционных проектов на территории района.</t>
  </si>
  <si>
    <t>5.5.4.2. Минимизация и/или ликвидация административных барьеров осуществления инвестиционной деятельности.</t>
  </si>
  <si>
    <t>5.5.4.3. Развитие и модернизация транспортной и инженерной инфраструктуры.</t>
  </si>
  <si>
    <t>5.5.4.4. Содействие в получении мер государственной поддержки инвестиционных проектов, обеспечивающих прирост рабочих мест и/или техническую и технологическую модернизацию.</t>
  </si>
  <si>
    <t>5.5.4.5. Совершенствование взаимодействия с региональными органами власти, институтами развития по вопросам эффективной реализации инвестиционных проектов.</t>
  </si>
  <si>
    <t>5.5.4.7. Сопровождение инвестиционных проектов, реализуемых или планируемых к реализации на территории района по принципу «одного окна».</t>
  </si>
  <si>
    <t>5.5.4.6. Совершенствование условий для развития муниципально-частного партнерства на территории района.</t>
  </si>
  <si>
    <t xml:space="preserve">5.5.4.8. Информационно-консультационная поддержка потенциальных инвесторов. </t>
  </si>
  <si>
    <t>5.5.4.9. Реализация имиджевой инвестиционной политики района.</t>
  </si>
  <si>
    <t>план деятельности ОСП</t>
  </si>
  <si>
    <t xml:space="preserve">планы деятельности ОСП, КИО, УАиГ </t>
  </si>
  <si>
    <t>планы деятельности ОСП и КИО</t>
  </si>
  <si>
    <t xml:space="preserve">ОСП, КИО, УАиГ </t>
  </si>
  <si>
    <t>МП 1.9, МП 1.10, МП 1.14</t>
  </si>
  <si>
    <t>МП 1.6, МП 1.7, МП 1.8</t>
  </si>
  <si>
    <t>ОСП, ОСХ</t>
  </si>
  <si>
    <t xml:space="preserve">МП 1.6, МП 1.7, 
</t>
  </si>
  <si>
    <t>планы деятельности ОСП и ОСХ</t>
  </si>
  <si>
    <t xml:space="preserve">5.5.4.1.-5.5.4.9. </t>
  </si>
  <si>
    <t>Вхождение района в число 10 лучших районов в региональном инвестиционном рейтинге.</t>
  </si>
  <si>
    <t>в числе 10 лучших районов в региональном инвестиционном рейтинге</t>
  </si>
  <si>
    <t>5.5.5.1. Объем инвестиций в основной капитал (за исключением бюджетных средств) на душу населения, тыс. руб.</t>
  </si>
  <si>
    <t>5.4.2. В сфере агропромышленного комплекса</t>
  </si>
  <si>
    <t>ОСХ, ОСП</t>
  </si>
  <si>
    <t>МП 1.8, план деятельности ОСХ</t>
  </si>
  <si>
    <t>Удержание 3-го места в области по объему производства продукции сельского хозяйства всеми категориями хозяйств в расчете на душу населения.</t>
  </si>
  <si>
    <t>3-е место в области по объему производства продукции сельского хозяйства всеми категориями хозяйств в расчете на душу населения</t>
  </si>
  <si>
    <t>5.4.2.4.1. Стимулирование роста производства и переработки основных видов сельскохозяйственной продукции (молоко, мясо, яйца, картофель, овощи, лен) на территории района.</t>
  </si>
  <si>
    <t>5.4.2.4.2. Повышение доли обеспеченности населения района продуктами питания производства местных сельхозтоваропроизводителей.</t>
  </si>
  <si>
    <t>5.4.2.4.3. Создание условий для развития племенного дела, селекции, семеноводства. Развитие селекционно-репродуктивного центра в сфере молочного скотоводства.</t>
  </si>
  <si>
    <t>5.4.2.4.4. Создание условий для роста инвестиций в развитие производственной инфраструктуры и модернизации производственных фондов в сфере сельского хозяйства, пищевой и перерабатывающей промышленности.</t>
  </si>
  <si>
    <t>5.4.2.4.5. Повышение плодородия почв, предотвращение истощения и сокращения площадей сельскохозяйственных земель и пахотных угодий.</t>
  </si>
  <si>
    <t>5.4.2.4.6. Снижение недиверсифицируемых рисков сельскохозяйственного производства.</t>
  </si>
  <si>
    <t>5.4.2.4.7. Повышение конкурентоспособности вологодской продукции на внутреннем и внешнем продовольственных рынках за счет дальнейшего развития системы добровольной сертификации «Настоящий Вологодский продукт».</t>
  </si>
  <si>
    <t>5.4.2.4.8. Стимулирование создания и развития сельскохозяйственных производственных и потребительских кооперативов, интеграции их в агропродуктовый кластер области.</t>
  </si>
  <si>
    <t>5.4.2.4.9. Создание условий для обеспечения агропромышленного комплекса района управленческими кадрами и специалистами, уровень профессиональной подготовки которых соответствует современному и перспективному развитию агропромышленных видов деятельности.</t>
  </si>
  <si>
    <t>5.4.2.4.1.-5.4.2.4.9</t>
  </si>
  <si>
    <t>5.4.2.5.1. Объем производства продукции сельского хозяйства всеми категориями хозяйств в сопоставимых ценах, относительно уровня 2017 года, %</t>
  </si>
  <si>
    <t xml:space="preserve">5.4.2.5.3. Рентабельность сельскохозяйственного производства, % </t>
  </si>
  <si>
    <t>5.4.2.5.4. Доля прибыльных сельхозорганизаций области, %</t>
  </si>
  <si>
    <t>5.4.2.5.2. Объём производства  пищевых продуктов в сопоставимых ценах, относительно уровня 2017 года, %</t>
  </si>
  <si>
    <t>5.4.3.4.1. Создание благоприятных условий для развития торговли, общественного питания и бытовых услуг, содействие развитию конкуренции.</t>
  </si>
  <si>
    <t>5.4.3.4.2. Создание условий для продвижения продукции местного производства, в том числе маркируемой товарным знаком «Настоящий Вологодский продукт».</t>
  </si>
  <si>
    <t>5.4.3.4.3. Создание благоприятных условий для развития торговых объектов «шаговой доступности».</t>
  </si>
  <si>
    <t>5.4.3.4.4. Взаимодействие с предприятиями торговли и сферы услуг в целях стимулирования развития торговли на селе.</t>
  </si>
  <si>
    <t xml:space="preserve">5.4.3.4.5. Создание условий для сохранения и развития развозной торговли в малонаселенных и труднодоступных населенных пунктах. </t>
  </si>
  <si>
    <t xml:space="preserve">5.4.3.4.6. Поддержка системы потребкооперации, реализация мероприятий по сотрудничеству с организациями потребительской кооперации. </t>
  </si>
  <si>
    <t>5.4.3.4.7. Взаимодействие с надзорными органами по выявлению и устранению незаконной продажи товаров, алкогольной продукции, продуктов питания, в том числе некачественных, просроченных, фальсифицированных и контрафактных.</t>
  </si>
  <si>
    <t xml:space="preserve">5.4.3.4.8. Проведение семинаров, конференций с территориальными отделами федеральных надзорных органов по вопросам соблюдения законодательства в сфере торговли, общественного питания и услуг. </t>
  </si>
  <si>
    <t>5.4.3.4.9. Взаимодействие с Территориальным отделом Управления Федеральной службы по надзору в сфере защиты прав потребителей и благополучия прав человека по Вологодской области по вопросам защиты прав потребителей в сфере торговли, общественного питания и бытового обслуживания населения.</t>
  </si>
  <si>
    <t>Соотношение значений показателя оборота розничной торговли в расчете на душу населения по Череповецкому муниципальному району и Вологодсклой области, тыс. руб.</t>
  </si>
  <si>
    <t>5.4.3.4.1.-5.4.3.4.9.</t>
  </si>
  <si>
    <t>5.4.3.5.1. Оборот розничной торговли и сферы услуг относительно уровня 2017 года, %</t>
  </si>
  <si>
    <t>94,5 ЧМР / 158,5 ВО</t>
  </si>
  <si>
    <t>89,7 ЧМР / 146,4 ВО</t>
  </si>
  <si>
    <t>не ниже среднеобластного значения к 2030 году</t>
  </si>
  <si>
    <t xml:space="preserve">5.4.4 В сфере туризма </t>
  </si>
  <si>
    <t>5.4.4.4.1. Комплексное развитие сферы туризма в Череповецком районе, в том числе формирование условий для создания и развития инфраструктуры гостеприимства, включая коллективные средства размещения, объекты индустрии отдыха и общественного питания.</t>
  </si>
  <si>
    <t>5.4.4.4.2. Содействие повышению качества туристского продукта и его продвижению на рынке туристических услуг.</t>
  </si>
  <si>
    <t>5.4.4.4.3. Рост туристского потока на территорию района.</t>
  </si>
  <si>
    <t>5.4.4.4.4. Приоритетное развитие спортивного, рекреационного, познавательного, событийного и паломнического туризма.</t>
  </si>
  <si>
    <t>5.4.4.4.5. Создание и продвижение крупных событийных мероприятий на территории района.</t>
  </si>
  <si>
    <t xml:space="preserve">5.4.4.4.6. Сохранение, поддержка и развитие традиционных народных художественных промыслов, бытующих в районе. </t>
  </si>
  <si>
    <t>5.4.4.4.7. Изготовление уникальной сувенирной продукции, соответствующей традиционным художественно-стилевым особенностям данной местности, и ее дальнейшая реализация на туристском рынке.</t>
  </si>
  <si>
    <t>5.4.4.4.8. Формирование положительного туристского имиджа района на международных, межрегиональных и региональных туристских мероприятиях, в средствах массовой информации и сети Интернет.</t>
  </si>
  <si>
    <t>5.4.4.4.9. Подготовка специалистов сфере туризма, повышение уровня профессиональной подготовки персонала в сфере туризма и индустрии гостеприимства.</t>
  </si>
  <si>
    <t>ОСП, ОКиМ</t>
  </si>
  <si>
    <t>МП 1.6, МП 1.2</t>
  </si>
  <si>
    <t>Сохранение позиций в рейтинге муниципальных образований Вологодской области по количеству посетителей</t>
  </si>
  <si>
    <t>5.4.4.4.1.-5.4.4.4.9.</t>
  </si>
  <si>
    <t>5.4.4.5.1. Число посетителей района (туристов и экскурсантов), тыс. человек</t>
  </si>
  <si>
    <t>5.4.4.5.2. Объем услуг гостиниц и аналогичных средств размещения в сравнении с 2017 годом, %</t>
  </si>
  <si>
    <t xml:space="preserve">5.4.4.4.1.-5.4.4.4.5., 5.4.4.4.8.-5.4.4.4.9.  </t>
  </si>
  <si>
    <t xml:space="preserve">4.3.4.1. Пропаганда и повышение мотивации занятий физической культурой и спортом у всех возрастных групп населения.  </t>
  </si>
  <si>
    <t>4.3.4.3. Строительство современного физкультурно-спортивного комплекса.</t>
  </si>
  <si>
    <t xml:space="preserve">4.3.4.4. Развитие детско-юношеского спорта. </t>
  </si>
  <si>
    <t xml:space="preserve">4.3.4.6. Развитие инфраструктуры физической культуры и спорта с целью повышения доступности и обеспеченности всех категорий населения спортивными сооружениями. </t>
  </si>
  <si>
    <t>4.3.4.8. Предоставление возможности для занятия физической культурой и спортом лицам с ограниченными возможностями здоровья и инвалидам.</t>
  </si>
  <si>
    <t>4.3.4.9. 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Вологодской области.</t>
  </si>
  <si>
    <t xml:space="preserve">УСиЖКХ, КФКиС </t>
  </si>
  <si>
    <t xml:space="preserve"> КФКиС, УО </t>
  </si>
  <si>
    <t>МП 1.4, МП 1.1</t>
  </si>
  <si>
    <t>4.3.5.3. Доли лиц,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ГТО, %</t>
  </si>
  <si>
    <t xml:space="preserve">4.3.5.4. 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</t>
  </si>
  <si>
    <t>4.3.5.1. Уровень вовлеченности населения в возрасте от 3 до 79 лет в систематические занятия физической культурой и спортом, %</t>
  </si>
  <si>
    <t>4.3.5.2. Количество спортивных сооружений в расчете на 1000 человек населения, ед.</t>
  </si>
  <si>
    <t>4.3.4.1. - 4.3.4.9.</t>
  </si>
  <si>
    <t>4.3.4.3., 4.3.4.6.</t>
  </si>
  <si>
    <t xml:space="preserve">4.3.4.5. Обеспечение организаций физкультурно-спортивной направленности квалифицированными тренерами, осуществляющими физкультурно-оздоровительную и спортивную работу с различными категориями и группами населения. </t>
  </si>
  <si>
    <t>4.3.4.7., 4.3.4.2., 4.3.4.4.</t>
  </si>
  <si>
    <t>4.3.4.8., 4.3.4.6.</t>
  </si>
  <si>
    <t>5.4.1. В сфере промышленности</t>
  </si>
  <si>
    <t>5.4.1.4.1. Создание условий для дальнейшего развития промышленных предприятий района, способствующих увеличению объемов производства и отгрузки продукции.</t>
  </si>
  <si>
    <t>5.4.1.4.2. Содействие в доступе к мерам государственной поддержки промышленных предприятий района, в том числе в сфере импортозамещения.</t>
  </si>
  <si>
    <t xml:space="preserve">5.4.1.4.3. Создание условий для внедрения экологически безопасных технологий в сфере промышленного производства, хранения и переработки сырья и готовой продукции.  </t>
  </si>
  <si>
    <t>5.4.1.4.4. Создание условий, способствующих повышению качества производимой продукции, работ, услуг, в том числе путем проведения сертификации.</t>
  </si>
  <si>
    <t>5.4.1.4.5. Содействие развитию компаний, имеющих экспортный потенциал.</t>
  </si>
  <si>
    <t>5.4.1.4.6. Содействие развитию кооперационных связей между субъектами малого и среднего бизнеса района с крупными промышленными предприятиями области.</t>
  </si>
  <si>
    <t>5.4.1.4.7. Участие в инфраструктурных проектах, стимулирующих развитие промышленного производства на территории района, таких как Индустриальный парк «Череповец».</t>
  </si>
  <si>
    <t xml:space="preserve">5.4.1.4.8. Создание условий для обеспечения и закрепления руководителей, специалистов и молодых кадров на предприятиях промышленности, повышения престижа рабочих профессий. </t>
  </si>
  <si>
    <t>5.4.1.4.9. Организация взаимодействия с учреждениями высшего и среднего профессионального образования области и предприятиями района по программам обучения необходимым специальностям, проведение работы по профориентации в школах района.</t>
  </si>
  <si>
    <t>Район входит в десятку лидеров среди районов области по объему отгрузки промышленной продукции, в расчете на душу населения.</t>
  </si>
  <si>
    <t>не ниже 10-го места в области по объему по объему отгрузки промышленной продукции, в расчете на душу населения</t>
  </si>
  <si>
    <t xml:space="preserve">5.4.1.4.1. - 5.4.1.4.9. </t>
  </si>
  <si>
    <t>5.4.1.5.1. Объемы отгруженной продукции в промышленности относительно уровня 2017 года, %</t>
  </si>
  <si>
    <t>План деятельности ОСП</t>
  </si>
  <si>
    <t>Планы деятельности ОСП, КИО, УАиГ</t>
  </si>
  <si>
    <t xml:space="preserve">МП 1.1, план деятельности УО </t>
  </si>
  <si>
    <t xml:space="preserve">5.4.2.5.5. Производство молока во всех категориях хозяйств, тн </t>
  </si>
  <si>
    <t>доведение к 2030 году до уровня превышающего инфляцию</t>
  </si>
  <si>
    <t>4.1.4.3. Осуществление и повышение эффективности государственной поддержки молодых и многодетных семей.</t>
  </si>
  <si>
    <t>4.1.4.4. Эффективное сопровождение замещающих семей.</t>
  </si>
  <si>
    <t>4.1.4.5. Развитие системы, направленной на профилактику отказов от новорожденных детей и сохранение семейных условий воспитания детей.</t>
  </si>
  <si>
    <t>4.1.4.6. Развитие службы охраны материнства и детства.</t>
  </si>
  <si>
    <t>4.1.4.7. Организация мероприятий, направленных на пропаганду здоровой семьи, материнства, отцовства и детства; повышению статуса полноценной благополучной семьи, возрождению семейных традиций, роли семьи в обществе.</t>
  </si>
  <si>
    <t>4.1.4.8. Содействие возвращению в трудовую деятельность женщин, выходящих из отпуска по уходу за ребенком, с требуемой работодателем квалификацией.</t>
  </si>
  <si>
    <t>4.1.4.9. Приоритет семейного устройства детей, оставшихся без попечения родителей, в семьи граждан, проживающих на территории области.</t>
  </si>
  <si>
    <t>4.1.4.10. Взаимодействие со средствами массовой информации  по вопросу информирования населения в отношении ответственного родительства, отцовства и детства, семейных традиций, многодетных семей, преемственности поколений.</t>
  </si>
  <si>
    <t>4.1.4.11. Обеспечение профилактики социального и семейного неблагополучия, основанной на его раннем выявлении, индивидуализированной адекватной помощи семье, находящейся в трудной жизненной ситуации, оказываемой на межведомственной основе, а также на приоритете воспитания ребенка в родной семье.</t>
  </si>
  <si>
    <t>4.1.4.12. Организация эффективного межведомственного взаимодействия служб системы профилактики с неблагополучными семьями и детьми.</t>
  </si>
  <si>
    <t>4.1.4.13. Формирование у различных групп населения, особенно у подрастающего поколения, мотивации для ведения здорового образа жизни путем повышения информированности граждан через средства массовой информации о влиянии на здоровье негативных факторов и возможности их предупреждения, привлечения к занятиям физической культурой, туризмом и спортом, организации отдыха и досуга.</t>
  </si>
  <si>
    <t xml:space="preserve">4.1.4.14. Содействие в обеспечении жильем молодых семей, детей-сирот, выпускников интернатных учреждений. </t>
  </si>
  <si>
    <t>МП 1.11, МП 1.14</t>
  </si>
  <si>
    <t>УО, ООП, КФКиС, ОКиМ</t>
  </si>
  <si>
    <t xml:space="preserve">МП 1.1, МП 1.3, МП 1.4 </t>
  </si>
  <si>
    <t>МП 1.11, МП 1.14, МП 1.17</t>
  </si>
  <si>
    <t xml:space="preserve">УСиЖКХ, УО, КФКиС </t>
  </si>
  <si>
    <t>КДНиЗП, УО, ООП</t>
  </si>
  <si>
    <t>УО, ООП, КДНиЗП, ОКиМ</t>
  </si>
  <si>
    <t>УО, ООП, ОКиМ</t>
  </si>
  <si>
    <t>КИО, УО, УСиЖКХ</t>
  </si>
  <si>
    <t>планы деятельности УО, КФКиС</t>
  </si>
  <si>
    <t>планы деятельности КДНиЗП, УО, ООП</t>
  </si>
  <si>
    <t>план деятельности КИО, УО, УСиЖКХ</t>
  </si>
  <si>
    <t xml:space="preserve">Череповецкий район в 2030 году входит в десять лучших среди районов области по показателю суммарного коэффициента рождаемости. </t>
  </si>
  <si>
    <t>4.1.4.1. - 4.1.4.14.</t>
  </si>
  <si>
    <t>4.1.5.1.Количество абортов на 1000 женщин репродуктивного возраста, ед.</t>
  </si>
  <si>
    <t>4.1.5.2. Младенческая смертность на 1000 детей родившихся живыми, ед.</t>
  </si>
  <si>
    <t>4.1.5.3. Доля детей-сирот и детей, оставшихся без попечения родителей, переданных на воспитание в семьи граждан, из числа детей-сирот и детей, оставшихся без попечения родителей, выявленных за отчетный период (год), %</t>
  </si>
  <si>
    <t>4.1.4.9. - 4.1.4.12.</t>
  </si>
  <si>
    <t>4.1.4.1., 4.1.4.2., 4.1.4.6., 4.1.4.7., 4.1.4.13.</t>
  </si>
  <si>
    <t>4.2.4.2. Совершенствование системы планирования объемов медицинской помощи в рамках трехуровневой системы организации медицинской помощи на основе разрабатываемых схем маршрутизации пациентов по профилям медицинской помощи и специальностям врачей.</t>
  </si>
  <si>
    <t>4.2.4.3. Выполнение государственных гарантий бесплатного оказания гражданам медицинской помощи.</t>
  </si>
  <si>
    <t>4.2.4.4. Развитие профилактической медицины и первичной медико-санитарной помощи, внедрение новых организационных форм оказания медицинской помощи, в том числе в сельской местности и труднодоступных местностях.</t>
  </si>
  <si>
    <t>4.2.4.5. Создание и развитие гериатрической службы на территории района.</t>
  </si>
  <si>
    <t>4.2.4.6. Развитие и внедрение в практику инновационных методов диагностики, профилактики и лечения, а также создание основ персонализированной медицины, прежде всего болезней системы кровообращения и онкологических заболеваний.</t>
  </si>
  <si>
    <t>4.2.4.7. Увеличение объемов оказания высокотехнологичной медицинской помощи на территории области, в том числе за счет развития регионального сосудистого и онкологического центров.</t>
  </si>
  <si>
    <t>4.2.4.8. Повышение эффективности профилактики и борьбы с социально значимыми заболеваниями на территории Вологодской области (ВИЧ-инфекция, вирусные гепатиты В и С и др.).</t>
  </si>
  <si>
    <t>4.2.4.9. Создание условий для здорового развития детей с рождения, обеспечение доступа всех категорий детей к качественным услугам и стандартам системы здравоохранения, средствам лечения болезней, восстановления здоровья и оздоровления.</t>
  </si>
  <si>
    <t>4.2.4.10. Развитие системы паллиативной медицинской помощи.</t>
  </si>
  <si>
    <t>4.2.4.11. Обеспечение санитарно-эпидемического благополучия и организация проведения вакцинации населения.</t>
  </si>
  <si>
    <t>4.2.4.12. Развитие первичной медико-санитарной неотложной помощи.</t>
  </si>
  <si>
    <t>4.2.4.13. Совершенствование систем медицинской эвакуации.</t>
  </si>
  <si>
    <t>4.2.4.14. Своевременное и бесперебойное обеспечение населения лекарственными препаратами, медицинскими изделиями, специализированными продуктами лечебного питания.</t>
  </si>
  <si>
    <t>4.2.4.15. Развитие информационных и коммуникационных технологий в системе здравоохранения, в том числе создание единого информационного пространства телемедицины и подключение медицинских организаций к единому информационному пространству.</t>
  </si>
  <si>
    <t>4.2.4.16. Укрепление и модернизация материально-технической базы государственных учреждений здравоохранения.</t>
  </si>
  <si>
    <t>4.2.4.17. Формирование у населения мотивации к ведению здорового образа жизни, в том числе здоровому питанию. Организация пропаганды здорового образа жизни, в том числе здорового питания.</t>
  </si>
  <si>
    <t>4.2.4.18. Создание условий для повышения доступности, качества и безопасности отдыха, оздоровления и занятости детей.</t>
  </si>
  <si>
    <t>4.2.4.19. Обеспечение здравоохранения медицинскими кадрами в соответствии с потребностью населения в качественной медицинской помощи.</t>
  </si>
  <si>
    <t>4.2.4.20. Создание совместно с работодателями системы профилактики профессиональных заболеваний.</t>
  </si>
  <si>
    <t>4.2.4.21. Создание безопасных условий труда, позволяющих сохранить жизнь и здоровье работающего населения.</t>
  </si>
  <si>
    <t>4.2.4.22. Расширение видов социальной поддержки медицинских работников, прежде всего молодых специалистов.</t>
  </si>
  <si>
    <t>4.2.5.1. Смертность населения (без показателей смертности от внешних причин), случаев на 100 тыс. человек населения, ед, в т.ч.</t>
  </si>
  <si>
    <t>смертность от болезней системы кровообращения, случаев на 100 тыс. человек населения, ед</t>
  </si>
  <si>
    <t>смертность от новообразований, случаев на 100 тыс. человек населения, ед.</t>
  </si>
  <si>
    <t>смертность от туберкулеза, случаев на 100 тыс. человек населения, ед.</t>
  </si>
  <si>
    <t>4.2.5.3. Уровень укомплектованности врачами медицинских учреждений, %</t>
  </si>
  <si>
    <t>4.2.5.5. Смертность от дорожно-транспортных происшествий на 100 тыс. человек населения, ед.</t>
  </si>
  <si>
    <t>ЧГБ</t>
  </si>
  <si>
    <t>ЧГБ, ЦЗН</t>
  </si>
  <si>
    <t>4.2.4.14</t>
  </si>
  <si>
    <t>4.2.4.1. - 4.2.4.21.</t>
  </si>
  <si>
    <t>4.2.4.19., 4.2.4.22.</t>
  </si>
  <si>
    <t>4.2.4.1. - 4.2.4.4.</t>
  </si>
  <si>
    <t>4.2.4.12, 4.2.4.13</t>
  </si>
  <si>
    <t>ЧГБ, АЧР</t>
  </si>
  <si>
    <t>ОКиМ, УО, КФКиС</t>
  </si>
  <si>
    <t>АЧР</t>
  </si>
  <si>
    <t>в числе 10 лучших районов Вологодской области по показателю суммарного коэффициента рождаемости в 2030 году</t>
  </si>
  <si>
    <t>5.4.3. В сфере торговли и потребительского рынка</t>
  </si>
  <si>
    <t>5.4.5. В сфере предпринимательства и развития конкуренции</t>
  </si>
  <si>
    <t>5.4.5.4.1. Совершенствование взаимодействия органов власти с предпринимательским сообществом района, организация работы Общественного совета по содействию развитию малого и среднего предпринимательства в районе.</t>
  </si>
  <si>
    <t>5.4.5.4.2. Повышение эффективности взаимодействия предпринимательского сообщества района с организациями инфраструктуры поддержки субъектов малого и среднего бизнеса.</t>
  </si>
  <si>
    <t xml:space="preserve">5.4.5.4.3. Содействие в получении мер государственной поддержки, субъектами малого и среднего предпринимательства.  </t>
  </si>
  <si>
    <t>5.4.5.4.4. Повышение качества процедур оценки регулирующего воздействия нормативно-правовых актов.</t>
  </si>
  <si>
    <t>5.4.5.4.5. Содействие росту активности участия представителей малого и среднего предпринимательства во всероссийских, региональных и районных конкурсах, форумах, конференциях, ассамблеях, выставках и ярмарках.</t>
  </si>
  <si>
    <t>5.4.5.4.6. Реализация образовательной поддержки для субъектов малого и среднего предпринимательства в форме конференций, семинаров, курсов, тренингов, консультаций по всему спектру вопросов ведения бизнеса.</t>
  </si>
  <si>
    <t>5.4.5.4.7. Содействие развитию социального предпринимательства. Расширение доступа негосударственных организаций к предоставлению услуг в социальной сфере.</t>
  </si>
  <si>
    <t>5.4.5.4.8. Вовлечение представителей бизнеса в участие в социальных проектах, реализуемых на территории района.</t>
  </si>
  <si>
    <t>5.4.5.4.9. Расширение и обеспечение доступа субъектов малого и среднего бизнеса к закупкам товаров, работ и услуг для муниципальных нужд.</t>
  </si>
  <si>
    <t>5.4.5.4.10. Содействие организации самозанятости безработных граждан и стимулирование предпринимательской активности и развития малого бизнеса.</t>
  </si>
  <si>
    <t>5.4.5.4.11. Вовлечение молодежи в предпринимательскую деятельность, поддержка и пропаганда молодежного предпринимательства, в том числе учащихся старших классов школ района.</t>
  </si>
  <si>
    <t xml:space="preserve">5.4.5.4.12. Расширение информационной поддержки малых и средних организаций в средствах массовой информации, на официальном сайте района. </t>
  </si>
  <si>
    <t>5.4.5.4.13. Легализация «теневого» сектора предпринимательства.</t>
  </si>
  <si>
    <t>ОСП, ОМЗ</t>
  </si>
  <si>
    <t>ОСП, ЦЗН</t>
  </si>
  <si>
    <t>ЦЗН</t>
  </si>
  <si>
    <t>ОСП, УО, ОКиМ</t>
  </si>
  <si>
    <t>5.4.5.5.1. Число субъектов малого и среднего предпринимательства в расчете на 10 тыс. человек населения, ед.</t>
  </si>
  <si>
    <t>5.4.5.5.2. Доля налоговых поступлений от субъектов малого и среднего предпринимательства, %</t>
  </si>
  <si>
    <t xml:space="preserve">5.4.5.5.3. Доля закупок малых объемов, проведенных в системе «Электронный магазин», от общего объема закупок, проведенных в соответствии с пунктами 4 и 5 части 1 статьи 93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нужд», % </t>
  </si>
  <si>
    <t>5.4.5.5.4. Среднее количество участников, допущенных к конкурентным процедурам определения поставщиков (подрядчиков, исполнителей), ед.</t>
  </si>
  <si>
    <t xml:space="preserve">5.4.5.4.9. </t>
  </si>
  <si>
    <t>МП 1.6, МП 1.8, планы деятельности ОСП, ОСХ</t>
  </si>
  <si>
    <t>МП 1.6, план деятельности ОСП</t>
  </si>
  <si>
    <t>планы деятельности ОСП, ОСХ, УСиЖКХ</t>
  </si>
  <si>
    <t>ОСП, ОСХ, УСиЖКХ</t>
  </si>
  <si>
    <t>планы деятельности ОСП, ОМЗ</t>
  </si>
  <si>
    <t>планы деятельности ОСП, ЦЗН</t>
  </si>
  <si>
    <t>планы деятельности ОСП, УО, ОКиМ</t>
  </si>
  <si>
    <t>МП 1.6., план деятельност ОСП</t>
  </si>
  <si>
    <t>планы деятельности ОСП</t>
  </si>
  <si>
    <t xml:space="preserve">Рабочая группа по легализации заработной платы, объектов налогообложения и полноты уплаты платежей в бюджет </t>
  </si>
  <si>
    <t>РГЛЗП</t>
  </si>
  <si>
    <t xml:space="preserve">6.9.4.1. Повышение экономической самодостаточности консолидированного бюджета района и выход на бездотационный уровень бюджета.
</t>
  </si>
  <si>
    <t>6.9.4.3. Повышение эффективности использования муниципального имущества и земельных участков путем проведения инвентаризации имущества и земельных участков, выявления возможностей сдачи имущества и земельных участков в аренду, сокращения дебиторской задолженности по арендным платежам.</t>
  </si>
  <si>
    <t xml:space="preserve">6.9.4.4. Повышение результативности межведомственного взаимодействия по сокращению задолженности по налогам от субъектов малого и среднего бизнеса и по имущественным налогам с физических лиц.
</t>
  </si>
  <si>
    <t xml:space="preserve">6.9.4.5. Достижение соответствия расходных обязательств бюджета района источникам финансового обеспечения в долгосрочном периоде и повышение эффективности бюджетных расходов.
</t>
  </si>
  <si>
    <t>6.9.4.6.Совершенствование системы контроля за использованием бюджетных ассигнований.</t>
  </si>
  <si>
    <t>6.9.4.7. Повышение эффективности реализации муниципальных программ района, увеличение доли «программных» расходов.</t>
  </si>
  <si>
    <t>6.9.4.8. Повышение доли инвестиционных затрат в структуре консолидированного бюджета и переход на модель бюджета развития.</t>
  </si>
  <si>
    <t>6.9.4.9. Повышение эффективности межбюджетных отношений района и муниципальных образований (сельских поселений) района, создание условий для устойчивого исполнения местных бюджетов.</t>
  </si>
  <si>
    <t>6.9.4.10. Недопущение образования просроченной кредиторской задолженности консолидированного бюджета района.</t>
  </si>
  <si>
    <t>6.9.4.11. Эффективное управление муниципальным долгом района.</t>
  </si>
  <si>
    <t>ФУ</t>
  </si>
  <si>
    <t>ФУ, КИО, ОСП</t>
  </si>
  <si>
    <t>ФУ, ОСП</t>
  </si>
  <si>
    <t>Показатель по доходам консолидированного бюджета в расчете на душу населения выше среднеобластного уровня.</t>
  </si>
  <si>
    <t>6.9.4.1.-6.9.4.11.</t>
  </si>
  <si>
    <t>6.9.5.1. Объем налоговых и неналоговых доходов консолидированного бюджета района (без учета поступлений налоговых доходов по единым и (или) дополнительным, дифференцированным нормативам отчислений), млн. руб.</t>
  </si>
  <si>
    <t>6.9.5.2. Поступление налоговых доходов в бюджеты всех уровней (по налогу на доходы физических лиц, налогам на совокупный доход, местным налогам и государственной пошлине) на душу населения, тыс.руб.</t>
  </si>
  <si>
    <t xml:space="preserve">6.9.5.3. Отношение дефицита бюджета района к объему налоговых и неналоговых доходов бюджета района (без учета объёма безвозмездных поступлений и (или) поступлений налоговых доходов по дополнительным нормативам отчислений), % </t>
  </si>
  <si>
    <t>6.9.5.4. Просроченная кредиторская задолженность консолидированного бюджета района в общем объеме расходов бюджета, тыс.руб.</t>
  </si>
  <si>
    <t>6.9.5.5. Уровень муниципального долга района, тыс.руб.</t>
  </si>
  <si>
    <t>6.9.4.1. -6.9.4.4.</t>
  </si>
  <si>
    <t xml:space="preserve"> 6.9.4.5. - 6.9.4.9.</t>
  </si>
  <si>
    <t xml:space="preserve">6.9.4.10. </t>
  </si>
  <si>
    <t>6.9.4.11.</t>
  </si>
  <si>
    <t>МП 1.20</t>
  </si>
  <si>
    <t>МП 1.19, план деятельности ОСП</t>
  </si>
  <si>
    <t>6.8.4.3. Снижение доли имущества казны Череповецкого муниципального района, не вовлеченного в хозяйственный оборот.</t>
  </si>
  <si>
    <t>6.8.4.4. Осуществление работы по оптимизации состава имущества, находящегося в собственности Череповецкого муниципального района, в целях исключения несвойственных функций органов местного самоуправления и сокращения неэффективных расходов районного бюджета.</t>
  </si>
  <si>
    <t>6.8.4.5. Обеспечение эффективной деятельности органов местного самоуправления района в сфере обеспечения учета и эффективного использования земельно-имущественного комплекса района.</t>
  </si>
  <si>
    <t>6.8.4.6. Проведение аукционов по продаже муниципального имущества и земельных участков и мест размещения рекламных конструкций.</t>
  </si>
  <si>
    <t>6.8.4.7. Проведение постоянного мониторинга по использованию муниципальной собственности, контроль за правильностью начисления и своевременным внесением арендной платы.</t>
  </si>
  <si>
    <t>6.8.5.1. Доля муниципального имущества, которое не обеспечивает реализацию основных функций органов местного самоуправления, %</t>
  </si>
  <si>
    <t xml:space="preserve">6.8.5.2. Поступление неналоговых доходов от продажи права на размещение рекламных конструкций, тыс. руб. </t>
  </si>
  <si>
    <t>6.8.5.3. Выделение земельных участков, предоставленных для жилищного и иного строительства в расчете на 10 тысяч человек населения, га.</t>
  </si>
  <si>
    <t>6.8.4.1.-6.8.4.7.</t>
  </si>
  <si>
    <t>6.8.4.6.</t>
  </si>
  <si>
    <t>6.3.4.1. Оказание содействия поселениям в обеспечении доступности всех видов качественной связи, в том числе в отдаленных и малочисленных населенных пунктах района.</t>
  </si>
  <si>
    <t>6.3.4.2. Создание условий для обеспечения населения района широкополосным доступом к сети «Интернет» для населения, образовательных, культурных учреждений и других общественно значимых объектов, органов местного самоуправления.</t>
  </si>
  <si>
    <t>ЦКОД, УСиЖКХ</t>
  </si>
  <si>
    <t>ЦКОД, УСиЖКХ, КИО</t>
  </si>
  <si>
    <t>ЦКОД, УСиЖКХ, УО, ОКиМ</t>
  </si>
  <si>
    <t>планы деятельности ЦКОД, УСиЖКХ</t>
  </si>
  <si>
    <t>планы деятельности ЦКОД, УСиЖКХ, УО, ОКиМ</t>
  </si>
  <si>
    <t>планы деятельности ЦКОД, УСиЖКХ, КИО</t>
  </si>
  <si>
    <t>6.3.4.1.- 6.3.4.3.</t>
  </si>
  <si>
    <t>100% к 2030 году</t>
  </si>
  <si>
    <t>Доля населения района, проживающего в зоне охвата сигналом сотовой связи на территории района, %</t>
  </si>
  <si>
    <t>6.3.4.1., 6.3.4.3.</t>
  </si>
  <si>
    <t>6.4.4.1. Увеличение добычи полезных ископаемых, использование запасов минерального и природного сырья в качестве ресурса потенциального лидерства района в добыче и производстве продукции строительства и отрасли индустрии строительных материалов.</t>
  </si>
  <si>
    <t>6.4.4.2. Снижение ущерба от негативных процессов и явлений в результате деятельности по разработке недр методом своевременной рекультивации земли.</t>
  </si>
  <si>
    <t xml:space="preserve">6.4.4.3. Повышение качества питьевой воды посредством модернизации систем водоснабжения с использованием перспективных технологий. </t>
  </si>
  <si>
    <t>6.4.4.4. Создание и развитие системы особо охраняемых природных территорий, обеспечивающей сохранение естественных экосистем, природных ландшафтов и комплексов.</t>
  </si>
  <si>
    <t>6.4.4.5. Обеспечение охраны редких и находящихся под угрозой исчезновения растений, животных и других организмов, занесенных в Красную книгу Вологодской области.</t>
  </si>
  <si>
    <t>6.4.4.3.</t>
  </si>
  <si>
    <t>6.4.4.1.-6.4.4.2.</t>
  </si>
  <si>
    <t>Район займет лидирующие позиции в добыче ПГМ и производстве на его основе продукции для строительной отрасли.</t>
  </si>
  <si>
    <t>6.4.5.1. Доля площади территории района, занятой особо охраняемыми природными территориями, %</t>
  </si>
  <si>
    <t>6.4.5.2. Количество туристических маршрутов по направлению природно-экологического туризма, ед.</t>
  </si>
  <si>
    <t>6.4.5.3. Доля населения, обеспеченного питьевой водой, отвечающей санитарным требованиям, %</t>
  </si>
  <si>
    <t>УСиЖКХ, ОСП</t>
  </si>
  <si>
    <t>Безопасность проживания</t>
  </si>
  <si>
    <t>МП 1.21</t>
  </si>
  <si>
    <t>6.5.4.1. Уменьшение уровня загрязнения водных объектов за счет совершенствования систем очистки сточных вод организациями и в коммунальном комплексе.</t>
  </si>
  <si>
    <t>6.5.4.2. Сокращение объема размещаемых отходов за счет вовлечения образовавшихся отходов в хозяйственный оборот.</t>
  </si>
  <si>
    <t>6.5.4.3. Участие во внедрении и совершенствовании технологий по экологически безопасной утилизации отходов и создании комплексной системы по сбору, сортировке и переработке твердых коммунальных отходов.</t>
  </si>
  <si>
    <t xml:space="preserve">6.5.4.4. Снижение негативного воздействия вод на объекты экономики и жизнедеятельности населения за счет выполнения мероприятий по берегоукреплению и ремонту гидротехнических сооружений. </t>
  </si>
  <si>
    <t>6.5.4.5. Достижение качественно нового уровня развития экологической культуры населения, организация и развитие системы экологического образования.</t>
  </si>
  <si>
    <t>6.5.4.6. Обеспечение населения достоверной информацией о состоянии окружающей среды и экологической обстановке.</t>
  </si>
  <si>
    <t>6.5.5.2. Количество граждан, проживающих на территории, подверженной негативному воздействию вод, чел.</t>
  </si>
  <si>
    <t>6.5.5.1. Доля утилизированных и обезвреженных отходов в общем объеме образовавшихся отходов в процессе производства и потребления, %.</t>
  </si>
  <si>
    <t>ОЗиЭК, УСиЖКХ</t>
  </si>
  <si>
    <t>МП 1.20, МП 1.10</t>
  </si>
  <si>
    <t>МП 1.10, план деятельности УСиЖКХ</t>
  </si>
  <si>
    <t>план деятельности ОЗиЭК</t>
  </si>
  <si>
    <t>6.5.4.1., 6.5.4.4.</t>
  </si>
  <si>
    <t>6.1.4.1. Сохранение существующей дорожной сети и повышение качества дорожного строительства, ремонта и обустройства дорог (ремонт и содержание автомобильных дорог и искусственных сооружений на них с целью улучшения их транспортно-эксплуатационного состояния дорог и пропускной способности).</t>
  </si>
  <si>
    <t>6.1.4.2. Обеспечение разработки муниципальными образованиями района программ комплексного развития транспортной инфраструктуры поселений.</t>
  </si>
  <si>
    <t>6.1.4.3. Повышение действенности работы районной комиссии по обеспечению безопасности дорожного движения.</t>
  </si>
  <si>
    <t xml:space="preserve">6.1.4.4. Обеспечение потребности населения в общественном транспорте: формирование оптимальной маршрутной сети, улучшение качества транспортного обслуживания населения, повышение транспортной доступности отдаленных населенных пунктов района. </t>
  </si>
  <si>
    <t xml:space="preserve">6.1.4.5. Повышение эффективности и безопасности функционирования пассажирского транспорта. </t>
  </si>
  <si>
    <t>По показателю «Доля протяженности автомобильных дорог общего пользования местного значения, отвечающих нормативным требованиям» район входит в десятку лучших районов области.</t>
  </si>
  <si>
    <t>в числе 10 лучших районов в рейтинге муниципальных образований Вологодской области по количеству посетителей</t>
  </si>
  <si>
    <t>в числе 10 лучших районов области</t>
  </si>
  <si>
    <t>6.1.4.1.-6.1.4.5.</t>
  </si>
  <si>
    <t>план деятельности УСиЖКХ</t>
  </si>
  <si>
    <t>УСиЖКХ, ОМСКиЗИ</t>
  </si>
  <si>
    <t>МП 1.21, план деятельности УСиЖКХ</t>
  </si>
  <si>
    <t>план деятельности ОМСКиЗИ</t>
  </si>
  <si>
    <t>5.7.4.1. Создание условий для активизации участия жителей в культурной жизни района.</t>
  </si>
  <si>
    <t>5.7.4.2. Повышение качества и разнообразия услуг, предоставляемых в сфере культуры, в том числе посредством ИТ.</t>
  </si>
  <si>
    <t>5.7.4.3. Реализация комплекса мероприятий, направленных на формирование и продвижение культуры чтения.</t>
  </si>
  <si>
    <t>5.7.4.4. Сохранение и популяризация традиционной народной культуры.</t>
  </si>
  <si>
    <t>5.7.4.5. Повышение информированности жителей и туристов, приезжающих в район, о возможностях культурного досуга и реализации творческого потенциала.</t>
  </si>
  <si>
    <t>5.7.4.6. Модернизация материально-технической базы учреждений культуры.</t>
  </si>
  <si>
    <t>5.7.5.1. Приобщенность населения муниципального района к культуре через посещения учреждений (мероприятий) культуры, посещений на 1-го жителя в год.</t>
  </si>
  <si>
    <t>5.7.5.2. Количество посещений организаций культуры по отношению к уровню 2010 года, %.</t>
  </si>
  <si>
    <t>5.7.4.1. - 5.7.4.6.</t>
  </si>
  <si>
    <t>5.6. В сфере молодежной политики, гражданской активности и самореализации населения</t>
  </si>
  <si>
    <t>5.6.4.1. Совершенствование взаимодействия органов местного самоуправления района с  активными группами населения (общественные советы, молодежные организации, волонтерские отряды и др.).</t>
  </si>
  <si>
    <t>5.6.4.2. Создание благоприятных условий для развития молодежных общественных объединений и инициатив, направленных на творческую, в том числе научно-техническую, спортивную, социальную самореализацию молодежи.</t>
  </si>
  <si>
    <t>5.6.4.3. Содействие в получении государственной поддержки проектов, программ и инициатив социально ориентированных некоммерческих организаций, активных граждан, молодежи.</t>
  </si>
  <si>
    <t>5.6.4.4. Создание условий для формирования и развития добровольческой деятельности, вовлечение населения, в том числе молодежи в социально направленные практики.</t>
  </si>
  <si>
    <t>5.6.4.5. Развитие системы военно-патриотического, нравственно-патриотического и гражданско-патриотического воспитания.</t>
  </si>
  <si>
    <t>5.6.4.6. Освещение в средствах массовой информации успешных результатов деятельности граждан, в том числе молодежи.</t>
  </si>
  <si>
    <t>5.6.5.1. Количество молодых людей, участвующих в мероприятиях сферы молодежной политики и патриотического воспитания, %</t>
  </si>
  <si>
    <t>5.6.4.1.-5.6.4.6.</t>
  </si>
  <si>
    <t>ОКиМ, ОСП</t>
  </si>
  <si>
    <t>ОКиМ, КФКиС</t>
  </si>
  <si>
    <t>ОКиМ, ОДиВМО</t>
  </si>
  <si>
    <t>МП 1.2, план деятельности ОДиВМО</t>
  </si>
  <si>
    <t>МП 1.2, МП 1.4</t>
  </si>
  <si>
    <t>план деятельности ОКиМ</t>
  </si>
  <si>
    <t>5.3. В сфере обеспечения экономики и социального сектора эффективными трудовыми ресурсами</t>
  </si>
  <si>
    <t>5.3.4.1. Совершенствование системы взаимодействия между органами местного самоуправления, профессиональными образовательными учреждениями, работодателями района, органами службы занятости населения в части определения профессионально-квалификационной структуры спроса и предложения на рынке труда в соответствии с текущими и перспективными потребностями района. Регулярный мониторинг рынка труда.</t>
  </si>
  <si>
    <t>5.3.4.2. Развитие социального партнерства и социальной ответственности на рынке труда.</t>
  </si>
  <si>
    <t xml:space="preserve">5.3.4.3. Содействие работодателям района в формировании условий для создания новых рабочих мест в экономике и социальной сфере за счет использования передовых технологий и современного оборудования, проведения эффективных преобразований. </t>
  </si>
  <si>
    <t>5.3.4.4. Содействие обеспечению потребностей работодателей района необходимыми трудовыми ресурсами.</t>
  </si>
  <si>
    <t>5.3.4.5. Создание условий для вовлечения в трудовую деятельность граждан, обладающих недостаточной конкурентоспособностью на рынке труда (лиц с ограниченными физическими возможностями, граждан предпенсионного и пенсионного возраста, женщин, имеющих малолетних детей, и других).</t>
  </si>
  <si>
    <t>5.3.4.6. Создание условий для закрепления высокопрофессиональных специалистов в сельской местности.</t>
  </si>
  <si>
    <t>5.3.4.7. Активизация профориентационной работы с молодежью в целях повышения ее информированности о ситуации на рынке труда и осознанности выбора профессии.</t>
  </si>
  <si>
    <t>5.3.4.8. Сокращение неформальной занятости, легализация трудовых отношений.</t>
  </si>
  <si>
    <t>Район входит в число районов Вологодской области с наименьшими показателями уровня безработицы.</t>
  </si>
  <si>
    <t>в числе 10 районов с наименьшим показателем безработицы</t>
  </si>
  <si>
    <t>5.3.4.1.-5.3.4.8.</t>
  </si>
  <si>
    <t>5.2.4.1.-5.2.4.8.</t>
  </si>
  <si>
    <t>5.3.5.1. Уровень регистрируемой безработицы, %.</t>
  </si>
  <si>
    <t>5.3.5.2. Нагрузка незанятого населения на одну заявленную вакансию, чел./вак.</t>
  </si>
  <si>
    <t>5.3.5.3. Уровень трудоустройства безработных граждан, %.</t>
  </si>
  <si>
    <t>план деятельности АЧР</t>
  </si>
  <si>
    <t>ОСП, ОСХ, УО, ОКиМ, КФКиС, УСиЖКХ</t>
  </si>
  <si>
    <t>МП 1.6, МП 1.7, МП 1.8, планы деятельности УО, ОКиМ, КФКиС, УСиЖКХ</t>
  </si>
  <si>
    <t>план деятельности ЦЗН</t>
  </si>
  <si>
    <t>ЦЗН, ОСП, ОСХ, УО, ОКиМ, КФКиС, УСиЖКХ</t>
  </si>
  <si>
    <t>планы деятельности ЦЗН, ОСП, ОСХ, УО, ОКиМ, КФКиС, УСиЖКХ</t>
  </si>
  <si>
    <t>УО, ОКиМ</t>
  </si>
  <si>
    <t>ОСП, ФУ, РГЛЗП</t>
  </si>
  <si>
    <t xml:space="preserve">планы деятельности ОСП, ФУ, РГЛЗП </t>
  </si>
  <si>
    <t>МП 1.1, МП 1.3</t>
  </si>
  <si>
    <t>4.4.4.2. Развитие межведомственного сотрудничества и реализация совместных проектов в области правопорядка, предупреждения и ликвидации чрезвычайных ситуаций, пожарной безопасности и безопасности на водных объектах.</t>
  </si>
  <si>
    <t>4.4.4.3. Расширение сети пожарно-спасательных подразделений и развитие инфраструктуры предупреждения и ликвидации чрезвычайных ситуаций, пожарной безопасности и безопасности на водных объектах.</t>
  </si>
  <si>
    <t>4.4.4.4. Совершенствование систем мониторинга, прогнозирования и профилактики чрезвычайных ситуаций природного и техногенного характера.</t>
  </si>
  <si>
    <t>4.4.4.6. Повышение уровня безопасности на всех видах транспорта.</t>
  </si>
  <si>
    <t>4.4.4.7. Повышение безопасности дорожного движения и сокращение аварийности на дорогах, в том числе за счет использования средств автоматического контроля, установки светофоров, пешеходных переходов, установки искусственных неровностей, создания тротуаров или расширения проезжей части и др.</t>
  </si>
  <si>
    <t>4.4.4.8. Внедрение и развитие информационных систем обеспечения безопасности населения на территории района, включая аппаратно-программный комплекс  «Безопасный город».</t>
  </si>
  <si>
    <t>4.4.4.9. Стимулирование гражданского участия в обеспечении правопорядка, пожарной безопасности, безопасности на водных объектах. Поддержка создания и функционирования общественных объединений по обеспечению безопасности населения.</t>
  </si>
  <si>
    <t>4.4.4.10. Профилактика наркомании и алкоголизма, в том числе в подростковой и молодежной среде.</t>
  </si>
  <si>
    <t>4.4.4.11. Создание условий, ориентированных на предотвращение вовлечения подростков и молодежи в преступные группировки.</t>
  </si>
  <si>
    <t>4.4.4.12. Предупреждение межнациональных и межконфессиональных конфликтов, проявлений экстремистской и террористической деятельности.</t>
  </si>
  <si>
    <t>4.4.4.13. Повышение информационной безопасности в районе.</t>
  </si>
  <si>
    <t>4.4.4.14. Внедрение программ обучения детей и подростков правилам безопасного поведения на дорогах, поведения в случае чрезвычайных ситуаций, создание организационно-правовых механизмов защиты детей от распространения информации, причиняющей вред их здоровью и развитию.</t>
  </si>
  <si>
    <t>4.4.4.15. Предупреждение и ликвидация заболеваний животных различной этиологии, обеспечение эпизоотического благополучия животноводства и биологической безопасности пищевой продукции и сырья животного происхождения, защита населения от болезней, общих для человека и животных.</t>
  </si>
  <si>
    <t>4.4.4.16. Содействие снижению количества чрезвычайных ситуаций природного и техногенного характера, пожаров, происшествий на водных объектах и численности погибшего в них населения.</t>
  </si>
  <si>
    <t>4.4.4.17. Участие в межведомственном сопровождении несовершеннолетних, склонных к асоциальному поведению или вступивших в конфликт с законом, а также несовершеннолетних, освобождающихся из специальных учебно-воспитательных учреждений закрытого типа и воспитательных колоний.</t>
  </si>
  <si>
    <t>4.4.4.18. Содействие повышению качества и результативности профилактики правонарушений и противодействия преступности.</t>
  </si>
  <si>
    <t>4.4.4.19. Содействие совершенствованию системы управления деятельностью по повышению безопасности дорожного движения.</t>
  </si>
  <si>
    <t>4.4.4.20. Повышение профессиональной компетентности специалистов органов местного самоуправления, работающих с несовершеннолетними, вступившими в конфликт с законом.</t>
  </si>
  <si>
    <t>Район входит в число 10 районов Вологодской области, лидирующих по безопасности проживания, с наименьшими показателями количества зарегистрированных преступлений в расчете на 100 тыс. человек населения.</t>
  </si>
  <si>
    <t>в числе 10 районов с наименьшими показателями количества зарегистрированных преступлений в расчете на 100 тыс. человек населения</t>
  </si>
  <si>
    <t>4.4.5.1. Доли населенных пунктов, находящихся в пределах нормативного времени выезда подразделений пожарной охраны, %.</t>
  </si>
  <si>
    <t>4.4.5.2. Число погибших на пожарах, чел.</t>
  </si>
  <si>
    <t>4.4.5.3. Число дорожно-транспортных происшествий с пострадавшими, ед.</t>
  </si>
  <si>
    <t xml:space="preserve">4.4.5.4. Количество преступлений, совершенных несовершеннолетними, ед </t>
  </si>
  <si>
    <t>4.4.5.5.Количество зарегистрированных преступлений, ед</t>
  </si>
  <si>
    <t>ОМРиГОЧС, ОМСКиЗИ</t>
  </si>
  <si>
    <t>МП 1.21, 
планы деятельности ОМРиГОЧС, ОМСКиЗИ</t>
  </si>
  <si>
    <t>ОМРиГОЧС, ОМСКиЗИ, УСиЖКХ</t>
  </si>
  <si>
    <t>МП 1.21,  МП 1.10,
планы деятельности ОМРиГОЧС, ОМСКиЗИ</t>
  </si>
  <si>
    <t>МП 1.22</t>
  </si>
  <si>
    <t>ОМСКиЗИ, УО</t>
  </si>
  <si>
    <t>МП 1.21, МП 1.1</t>
  </si>
  <si>
    <t>ОМРиГОЧС, ОСХ</t>
  </si>
  <si>
    <t>план деятельности ОМРиГОЧС, ОСХ</t>
  </si>
  <si>
    <t>план деятельности КДНиЗП</t>
  </si>
  <si>
    <t>4.4.4.1. - 4.4.4.20.</t>
  </si>
  <si>
    <t>4.4.4.1. - 4.4.4.3.</t>
  </si>
  <si>
    <t>4.4.4.6., 4.4.4.7., 4.4.4.14., 4.4.4.19.</t>
  </si>
  <si>
    <t>4.4.4.10., 4.4.4.11., 4.4.4.17., 4.4.4.18., 4.4.4.20.</t>
  </si>
  <si>
    <t>4.2.5.2. Охват диспансеризацией определенных групп взрослого населения, %</t>
  </si>
  <si>
    <t>4.2.5.4. Удовлетворение потребности граждан, имеющих право на бесплатное получение лекарственных препаратов, в необходимых лекарственных препаратах, %</t>
  </si>
  <si>
    <t>4.5.4.1. Продолжить развитие современных форм социального обслуживания, формирование условий для активного долголетия граждан пожилого возраста.</t>
  </si>
  <si>
    <t>4.5.4.2. Гарантированное обеспечение предоставления мер социальной поддержки в рамках полномочий муниципалитета.</t>
  </si>
  <si>
    <t>4.5.4.3. Повышение качества, доступности и адресности социальных услуг и социального обслуживания вне зависимости от местонахождения потребителя.</t>
  </si>
  <si>
    <t>4.5.4.4. Оказание социальной поддержки гражданам, находящимся в трудной жизненной ситуации, в том числе на условиях социального контракта в рамках полномочий муниципалитета.</t>
  </si>
  <si>
    <t>4.5.4.5. Реабилитация и социальная интеграция инвалидов, повышение уровня доступности услуг для жизнедеятельности инвалидов и других маломобильных групп населения, в том числе с использованием возможностей сети Интернет и иных современных видов связи.</t>
  </si>
  <si>
    <t>4.5.4.6. Обеспечение социальной защищенности детей-сирот и детей, оставшихся без попечения родителей.</t>
  </si>
  <si>
    <t>4.5.4.7. Оказание содействия в трудоустройстве инвалидов.</t>
  </si>
  <si>
    <t>4.5.4.8. Поддержка и развитие социально ориентированных некоммерческих организаций, волонтерского движения.</t>
  </si>
  <si>
    <t>4.5.4.9. Рост заработной платы работников социальной сферы, предприятий и организаций района.</t>
  </si>
  <si>
    <t>4.5.5.3. Среднемесячная начисленная заработная плата работников организаций в районе (без субъектов малого и среднего предпринимательства) к уровню 2017 года, %</t>
  </si>
  <si>
    <t>4.5.5.4. Отношения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регионе, %</t>
  </si>
  <si>
    <t>4.5.5.6.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образования, %</t>
  </si>
  <si>
    <t>4.5.5.8. Отношение средней заработной платы социальных работников к среднемесячному доходу от трудовой деятельности в регионе к 2030 году на уровне 100%.</t>
  </si>
  <si>
    <t>4.5.5.7. Увеличение отношение средней заработной платы работников учреждений культуры к среднемесячному доходу от трудовой деятельности в регионе, %</t>
  </si>
  <si>
    <t xml:space="preserve">4.5.5.9. 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среднемесячному доходу от трудовой деятельности в регионе, % </t>
  </si>
  <si>
    <t>4.5.5.10.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регионе, %</t>
  </si>
  <si>
    <t>4.5.5.11.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среднемесячному доходу от трудовой деятельности в регионе, %</t>
  </si>
  <si>
    <t>4.5.5.12. Доля детей в возрасте от 6 до 18 лет, охваченных организационными формами отдыха, оздоровления и занятости, от общего числа детей в возрасте от 6 до 18 лет, проживающих на территории района, %</t>
  </si>
  <si>
    <t>4.5.5.13. Число граждан пожилого возраста, вовлеченных в общественную жизнь района, чел.</t>
  </si>
  <si>
    <t>4.5.4.1., 4.5.4.2.</t>
  </si>
  <si>
    <t>4.5.5.1. Уровень обеспеченности граждан пожилого возраста и инвалидов социальным обслуживанием на дому, сохранение высокого уровня удовлетворенности клиентов оказанными услугами, %</t>
  </si>
  <si>
    <t>4.5.5.2. Доля недееспособных граждан, преданных под опеку физических лиц, от общего числа недееспособных граждан, %</t>
  </si>
  <si>
    <t xml:space="preserve">4.5.4.9. </t>
  </si>
  <si>
    <t>4.5.4.6.</t>
  </si>
  <si>
    <t xml:space="preserve">4.5.4.1., 4.5.4.8.  </t>
  </si>
  <si>
    <t>4.5.4.2., 4.5.4.3.</t>
  </si>
  <si>
    <t>БУ СО ВО «КЦСОН «Забота»</t>
  </si>
  <si>
    <t>КЦСОНЗ</t>
  </si>
  <si>
    <t>КЦСОНЗ, АЧР</t>
  </si>
  <si>
    <t>план деятельности КЦСОНЗ</t>
  </si>
  <si>
    <t>планы деятельности КЦСОНЗ, АЧР</t>
  </si>
  <si>
    <t>4.6.4.1. Сокращение ветхого и аварийного жилищного фонда, путем переселения граждан.</t>
  </si>
  <si>
    <t>4.6.4.3. Проведение эффективной градостроительной политики, предусматривающей сбалансированное развитие новых и ранее застроенных территорий путем обеспечения их инженерной, социальной, транспортной инфраструктурой и инфраструктурой связи.</t>
  </si>
  <si>
    <t>4.6.4.4. Повышение уровня благоустройства жилых помещений муниципального жилищного фонда с приспособлением их к потребностям инвалидов и маломобильных групп населения, при необходимости.</t>
  </si>
  <si>
    <t>4.6.4.5. Обеспечение жильем отдельных категорий граждан (молодые многодетные семьи, отдельные категории молодых специалистов, дети-сироты, отдельные категории специалистов в сельских населенных пунктах) в соответствии с федеральным и/или областным законодательством.</t>
  </si>
  <si>
    <t>4.6.4.6. Подготовка и введение в хозяйственный оборот новых инженерно подготовленных участков под развитие застройки.</t>
  </si>
  <si>
    <t>4.6.4.7. Внедрение современных энергоэффективных и ресурсосберегающих технологий при строительстве, а также реконструкции и капитальном ремонте объектов социальной и коммунальной инфраструктуры.</t>
  </si>
  <si>
    <t>4.6.4.8. Минимизация административных барьеров в целях сокращения продолжительности строительства, снижения стоимости жилья, строительной продукции и услуг в сфере строительства.</t>
  </si>
  <si>
    <t>4.6.4.11. Обеспечение повышения энергоэффективности многоквартирных жилых домов за счет реализации энергоэффективных проектов при проведении капитального ремонта общего имущества собственников жилья с целью снижения энергопотребления многоквартирных домов, что позволит уменьшить плату граждан за предоставленные жилищно-коммунальные услуги.</t>
  </si>
  <si>
    <t>4.6.4.12. Внедрение системы оценки качества предоставления населению жилищно-коммунальных услуг путем формирования ежегодного индекса качества ЖКУ.</t>
  </si>
  <si>
    <t xml:space="preserve">4.6.4.13. Участие в реализации проектов по модернизации коммунальной инфраструктуры. </t>
  </si>
  <si>
    <t xml:space="preserve">4.6.4.14. Пропаганда энергосбережения и повышения энергетической эффективности среди различных групп населения. </t>
  </si>
  <si>
    <t>4.6.4.15. Стимулирование ИЖС в сельской местности путем предоставления бесплатных земельных участков.</t>
  </si>
  <si>
    <t>Уровень износа коммунальной инфраструктуры находится на среднеобластном уровне.</t>
  </si>
  <si>
    <t>4.6.5.1. Доли населения, получившего жилые помещения и улучшившего условия в отчетном году, в общей численности населения, состоящего на учете в качестве нуждающихся, от базового уровня показателя 2016 года – 3,68%, %</t>
  </si>
  <si>
    <t>4.6.5.2. Ввод жилых домов,  тыс.кв.м</t>
  </si>
  <si>
    <t>4.6.5.3. Доля граждан, имеющих трех и более детей, которым бесплатно предоставлены земельные участки, в общем количестве граждан, включенных в списки граждан, имеющих право на приобретение земельных участков, %</t>
  </si>
  <si>
    <t>4.6.5.4. Доля ветхого и аварийного жилищного фонда в общем объеме жилищного фонда района, %</t>
  </si>
  <si>
    <t>4.6.5.5. Количество многоквартирных домов, в которых выполнен энергоэффективный капитальный ремонт, ед.</t>
  </si>
  <si>
    <t>4.6.5.6. Индекс качества предоставления жилищно-коммунальных услуг, ед.</t>
  </si>
  <si>
    <t>4.6.5.7. Потребление тепловой энергии многоквартирными дома (без учета нового строительства), Гкал</t>
  </si>
  <si>
    <t xml:space="preserve">4.6.5.8. Потребление электрической энергии многоквартирными домами (без учета нового строительства), тыс. кВт.Ч </t>
  </si>
  <si>
    <t xml:space="preserve">4.6.5.9. Общая площадь жилых помещений, приходящейся в среднем на одного жителя муниципального района, кв. м </t>
  </si>
  <si>
    <t>4.6.5.10. Износ инженерных сетей коммунальной инфраструктуры (тепло- водо снабжение), %</t>
  </si>
  <si>
    <t xml:space="preserve">план деятельности УСиЖКХ </t>
  </si>
  <si>
    <t>УАиГ, КИО, УСиЖКХ</t>
  </si>
  <si>
    <t xml:space="preserve">МП 1.17, МП 1.15, МП 1.9 </t>
  </si>
  <si>
    <t>МП 1.17, МП 1.15, МП 1.10</t>
  </si>
  <si>
    <t>план деятельности  УСиЖКХ</t>
  </si>
  <si>
    <t xml:space="preserve">МП 1.11, МП 1.14 </t>
  </si>
  <si>
    <t>план деятельности УСиЖКХ, ОСП</t>
  </si>
  <si>
    <t>МП 1.9, МП 1.14</t>
  </si>
  <si>
    <t xml:space="preserve"> план деятельности КИО</t>
  </si>
  <si>
    <t>5.1.4.1. Обеспечение доступности и качества дошкольного образования вне зависимости от места жительства детей, создание дополнительных мест в системе дошкольного общего образования в соответствии с прогнозируемой потребностью и современными требованиями, обеспечение доступности дошкольного образования для детей в возрасте от 2 месяцев до 3 лет за счет создания дополнительных мест в общеобразовательных организациях, осуществляющих образовательную деятельность по образовательным программам дошкольного образования.</t>
  </si>
  <si>
    <t>5.1.4.2. Модернизация образовательной среды в соответствии с федеральными государственными образовательными стандартами.</t>
  </si>
  <si>
    <t>5.1.4.4. Создание современной и безопасной цифровой образовательной среды, обеспечивающей высокое качество и доступность образования всех видов и уровней.</t>
  </si>
  <si>
    <t>5.1.4.5. Реализация моделей сетевого взаимодействия образовательных организаций и организаций социально-культурной сферы.</t>
  </si>
  <si>
    <t>5.1.4.6. Удовлетворение потребностей детей-инвалидов, детей с ограниченными возможностями здоровья в инклюзивном образовании.</t>
  </si>
  <si>
    <t>5.1.4.3. Внедрение на уровнях основного общего и среднего общего образования новых методов обучения и воспитания, образовательных технологий, обеспечивающих освоение обучающимися базовых навыков и умений, повышение их мотивации к обучению и вовлеченности в образовательный процесс.</t>
  </si>
  <si>
    <t>5.1.4.7. Создание в системе общего образования равных возможностей для современного качественного образования и позитивной социализации детей через развитие технологий дистанционного образования для отдельных категорий детей (детей-инвалидов, обучающихся на дому; одаренных детей; обучение детей в малокомплектных школах; детей, получающих дополнительное образование в сфере спорта).</t>
  </si>
  <si>
    <t xml:space="preserve">5.1.4.8. Расширение доступности для удовлетворения разнообразных интересов детей и их семей в сфере дополнительного образования. </t>
  </si>
  <si>
    <t xml:space="preserve">5.1.4.9. Развитие и поддержка дополнительного и дошкольного образования в сфере научно-технического и художественного творчества. </t>
  </si>
  <si>
    <t xml:space="preserve">5.1.4.10. 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обучающихся. </t>
  </si>
  <si>
    <t>5.1.4.11. Создание условий для развития технологического образования, обновление содержания и совершенствование методов обучения предметной области «Технология».</t>
  </si>
  <si>
    <t xml:space="preserve">5.1.4.12. Создание условий для возврата в район талантливой молодежи, получившей образование в высших учебных заведениях, в том числе в крупных образовательных центрах России. </t>
  </si>
  <si>
    <t>5.1.4.13. Совершенствование системы оценки качества образования.</t>
  </si>
  <si>
    <t>УО, КФКиС, ОКиМ</t>
  </si>
  <si>
    <t>МП 1.1, МП 1.2, МП 1.3, МП 1.4</t>
  </si>
  <si>
    <t xml:space="preserve">2. Обеспечивается образовательное равенство детей школьного возраста как минимальное отношение среднего балла единого государственного экзамена в расчете на 2 обязательных предмета в 10% школ с лучшими результатами ЕГЭ к среднему баллу ЕГЭ в расчете на 2 обязательных предмета в 10% школ с худшими результатами ЕГЭ. </t>
  </si>
  <si>
    <t>5.1.5.1. Охват детей в возрасте 3 - 7 лет программами дошкольного образования, %</t>
  </si>
  <si>
    <t>5.1.5.2.  Доступность дошкольного образования для детей в возрасте от 2 месяцев до 3 лет, %</t>
  </si>
  <si>
    <t>5.1.5.3.Удельный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образования, %</t>
  </si>
  <si>
    <t xml:space="preserve">5.1.5.4. Доля общеобразовательных организаций, в которых создана универсальная безбарьерная среда для инклюзивного образования детей-инвалидов, в общем числе общеобразовательных организаций не ниже среднеобластного уровня </t>
  </si>
  <si>
    <t>5.1.5.5. Доля детей, охваченных образовательными программами дополнительного образования детей, в общей численности детей и молодежи в возрасте 5 - 18 лет, %</t>
  </si>
  <si>
    <t>5.1.5.6.  Доля выпускников, не получивших аттестат по окончании средней школы, 0%</t>
  </si>
  <si>
    <t>5.1.5.7.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0%</t>
  </si>
  <si>
    <t>5.1.5.8. Доля родителей (законных представителей),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100%</t>
  </si>
  <si>
    <t>5.1.5.9. Доля детей из многодетных семей, на которых предоставлены денежные выплаты на проезд и приобретение комплекта одежды для посещения школьных занятий, спортивной формы для занятий физической культурой, в общем количестве таких детей, родители (законные представители) которых обратились за назначением указанных мер социальной поддержки, %</t>
  </si>
  <si>
    <t>5.1.5.10. Доля обучающихся в муниципальных общеобразовательных организациях по очной форме обучения из числа детей из малоимущих семей, многодетных семей, детей, состоящих на учете в противотуберкулезном диспансере, получающих льготное питание, в общем количестве таких обучающихся, чьи родители обратились за получением льготного питания, %</t>
  </si>
  <si>
    <t>5.1.5.11. Доля детей-инвалидов, которым созданы условия для получения качественного образования с использованием дистанционных образовательных технологий и не противопоказаны данные виды обучения, %</t>
  </si>
  <si>
    <t xml:space="preserve">5.1.4.1. </t>
  </si>
  <si>
    <t xml:space="preserve">5.1.4.2., 5.1.4.3., 5.1.4.4., 5.1.4.13.    </t>
  </si>
  <si>
    <t xml:space="preserve">5.1.4.2. </t>
  </si>
  <si>
    <t>5.1.4.6., 5.1.4.7.</t>
  </si>
  <si>
    <t>5.1.4.10</t>
  </si>
  <si>
    <t>5.1.4.11</t>
  </si>
  <si>
    <t>5.1.4.12</t>
  </si>
  <si>
    <t>5.1.4.4., 5.1.4.6., 5.1.4.7.</t>
  </si>
  <si>
    <t>5.1.4.5, 5.1.4.8., 5.1.4.9.</t>
  </si>
  <si>
    <t>5.1.4.10.</t>
  </si>
  <si>
    <t>5.1.4.2.</t>
  </si>
  <si>
    <t xml:space="preserve">5.2. В сфере развития профессионального образования и подготовки кадров
</t>
  </si>
  <si>
    <t xml:space="preserve">5.2.4.1. Содействие в повышении адаптивности профессионального образования к потребностям рынка труда путем актуализации профессиональных образовательных программ на основе профессиональных стандартов и расширения перечня специальностей, востребованных для экономики района. </t>
  </si>
  <si>
    <t>5.2.4.2. Совершенствование системы взаимодействия МАОУ ДПО «Череповецкий межрайонный учебный центр» с работодателями района и отделением занятости населения по г. Череповцу и Череповецкому району КУ ВО «Центр занятости населения Вологодской области» в целях подготовки, переподготовки и повышения квалификации рабочих кадров.</t>
  </si>
  <si>
    <t>5.2.4.3. Содействие в трудоустройстве и организация стажировок для выпускников образовательных учреждений на предприятиях района.</t>
  </si>
  <si>
    <t>5.2.4.4. Повышение уровня профессионального образования незанятого населения, в том числе безработных и пожилых граждан.</t>
  </si>
  <si>
    <t>5.2.4.5. Создание условий и механизмов обеспечения образовательной системы квалифицированными педагогическими кадрами через внедрение модели переподготовки и повышения квалификации педагогических кадров на основе требований профстандартов.</t>
  </si>
  <si>
    <t>5.2.4.6. Создание условий (целевое обучение, предоставление рабочих мест) для возврата в муниципальный район талантливой молодежи по результатам обучения в высших учебных заведениях  и профессиональных учебных заведениях.</t>
  </si>
  <si>
    <t>5.2.4.7. Повышение мотивации граждан на освоение базовых компетенций цифровой экономики.</t>
  </si>
  <si>
    <t>5.2.5.1. Количество выпускников МАОУ ДПО «Череповецкий межрайонный учебный центр», %</t>
  </si>
  <si>
    <t>5.2.5.2. Доля занятого населения в возрасте от 25 до 65 лет, прошедших повышение квалификации и (или) профессиональную подготовку, в общей численности занятого в экономике населения области этой возрастной группы, %</t>
  </si>
  <si>
    <t>ЦЗН, АЧР</t>
  </si>
  <si>
    <t>планы деятельности ЦЗН, АЧР</t>
  </si>
  <si>
    <t xml:space="preserve">5.1.4.1., 5.1.4.2, 5.2.4.3. </t>
  </si>
  <si>
    <t xml:space="preserve">5.2.4.4., 5.2.4.7. </t>
  </si>
  <si>
    <t>6.2.4.1. Участие в реализация мероприятий направленных на повышение энергоэффективности ресурсоснабжающих организаций района.</t>
  </si>
  <si>
    <t>6.2.4.2. Развитие газораспределительной системы за счет строительства распределительных газовых сетей на территории муниципального района, синхронизации строительства газопроводов-отводов и распределительных газопроводов.</t>
  </si>
  <si>
    <t>6.2.4.3. Обеспечение потребности района топливно-энергетическими ресурсами и соответствующими инфраструктурными услугами в полном объеме за счет выполнения мероприятий.</t>
  </si>
  <si>
    <t>6.2.5.1. Уровень газификации природным газом жилищного фонда в сельской местности, %</t>
  </si>
  <si>
    <t>6.2.5.3. Удельный расход топливно-энергетических ресурсов на отпуск тепловой энергии котельными района, кг у.т/Гкал</t>
  </si>
  <si>
    <t>6.2.5.4. Удельный расход электроэнергии в системах уличного освещения на территории района, млн. кВт*час/куб.м</t>
  </si>
  <si>
    <t>6.2.4.1.</t>
  </si>
  <si>
    <t xml:space="preserve">6.2.4.2., 6.2.4.3. </t>
  </si>
  <si>
    <t>6.6.4.1. Обеспечение устойчивого и комплексного развития сельских территорий, повышение уровня жизни населения.</t>
  </si>
  <si>
    <t xml:space="preserve">6.6.4.2. Создание условий для устойчивого развития и роста объемов производства и деловой активности предприятий всех форм собственности. Сохранение рабочих мест в действующих предприятиях и организациях. </t>
  </si>
  <si>
    <t>6.6.4.3. Создание благоприятного климата для привлечения инвестиций, для размещения новых производств.</t>
  </si>
  <si>
    <t>6.6.4.4. Сохранение и содержание в надлежащем порядке действующей и развитие новой транспортной и инженерной инфраструктуры.</t>
  </si>
  <si>
    <t>6.6.4.5. Содействие строительству жилья, в том числе индивидуального, качественное обеспечение всеми видами благоустройства (водопровод, водоотведение, отопление, горячее водоснабжение, газ) жилищного фонда и коммунального хозяйства на сельских территориях.</t>
  </si>
  <si>
    <t>6.6.4.6. Формирование комфортного пространства на селе: благоустройство территорий, внедрение стандартов «шаговой» доступности технологий и организаций образования и здравоохранения, физической культуры и массового спорта, учреждений социального обслуживания населения, центров детского и молодежного творчества, торговых центров, транспортного обслуживания, зон отдыха и досуга.</t>
  </si>
  <si>
    <t>6.6.4.7. Создание условий для разностороннего развития и воспитания личности, развития патриотизма и любви к малой Родине. Сохранение сложившихся традиций и дальнейшее развитие работы с ветеранами и подрастающим поколением.</t>
  </si>
  <si>
    <t>6.6.4.8. Формирование на основе природного потенциала рекреационно-оздоровительных и спортивно-развлекательных зон. Развитие туристической инфраструктуры для организации отдыха местных жителей и туристов.</t>
  </si>
  <si>
    <t xml:space="preserve">6.6.4.9. Совершенствованию проводимой политики по местным налогам, ориентированной на сохранение и развитие доходной базы бюджетов сельских поселений, обеспечение их сбалансированности, прозрачности и открытости. </t>
  </si>
  <si>
    <t>6.6.4.10. Усиление инфраструктурных и производственно-кооперационных связей с муниципальными образованиями, граничащими с Череповецким районом, в особенности с городом Череповец.</t>
  </si>
  <si>
    <t>6.6.5.1. численность экономически активного населения, чел.</t>
  </si>
  <si>
    <t>6.6.4.1., 6.6.4.10.</t>
  </si>
  <si>
    <t>ПКР</t>
  </si>
  <si>
    <t>УСиЖКХ, УО, ЦРБ, КФКиС, ОКиМ</t>
  </si>
  <si>
    <t>УО, ОКиМ, КФКиС</t>
  </si>
  <si>
    <t>УАиГ, ОСП</t>
  </si>
  <si>
    <t>МП 1.2, МП 1.3, МП 1.4</t>
  </si>
  <si>
    <t>МП 1.15, МП 1.6</t>
  </si>
  <si>
    <t>МП 1.12, МП 1.1, МП 1.2, МП 1.3, МП 1.4</t>
  </si>
  <si>
    <t>6.7.4.2. Оптимизация кадрового состава и процессов, связанных с  движением и карьерным ростом кадров в органах местного самоуправления, повышение эффективности внутриведомственного и межведомственного взаимодействия органов власти.</t>
  </si>
  <si>
    <t>6.7.4.3. Повышение качества кадрового состава муниципальной службы за счет повышения открытости института муниципальной службы и привлечения высококвалифицированных специалистов.</t>
  </si>
  <si>
    <t>6.7.4.4. Создание и ведение кадрового резерва, в том числе управленческого кадрового резерва, с целью совершенствования деятельности по подбору и расстановке кадров, своевременному удовлетворению потребностей в кадрах, улучшению результатов профессиональной деятельности служащих, повышению уровня профессиональной подготовки.</t>
  </si>
  <si>
    <t>6.7.4.5. Организация обучения и повышения квалификации кадров органов местного самоуправления.</t>
  </si>
  <si>
    <t xml:space="preserve">6.7.4.6. Создание механизмов эффективного противодействия коррупционным проявлениям, обеспечение защиты прав и законных интересов граждан, общества от угроз, связанных с коррупцией:
­ осуществление надлежащего антикоррупционного контроля в деятельности органов местного самоуправления;
­ установление информационной прозрачности процесса функционирования органов местного самоуправления;
­ антикоррупционное просвещение граждан;
­ выявление несоблюдения запретов и ограничений, требований к служебному поведению, мер по предотвращению и урегулированию конфликта интересов.
</t>
  </si>
  <si>
    <t xml:space="preserve">6.7.4.7. Повышение качества административно-управленческих процессов на основе развития технологий безбумажного документооборота, оперативности и полноты контроля результативности деятельности органов местного самоуправления района. </t>
  </si>
  <si>
    <t>6.7.4.8. Подключение органов местного самоуправления к инфраструктуре электронного правительства.</t>
  </si>
  <si>
    <t>6.7.4.9. Совершенствование территориальной организации местного самоуправления в части усиления самодостаточности муниципальных образований.</t>
  </si>
  <si>
    <t>6.7.4.10. Повышение качества реализации контрольно-надзорных полномочий на уровне района, в том числе за счет использования информационных технологий.</t>
  </si>
  <si>
    <t>6.7.4.11. Совершенствование системы муниципальных закупок, в том числе за счет перевода всех конкурентных закупок в электронную форму.</t>
  </si>
  <si>
    <t>6.7.4.12. Повышение уровня доверия населения к органам местного самоуправления, в том числе путем информационной открытости для общественности.</t>
  </si>
  <si>
    <t>6.7.4.13. Оптимизация порядков предоставления муниципальных услуг, повышение доступности государственных и муниципальных услуг, прежде всего через их автоматизацию, открытие Центров общественного доступа к электронным услугам и сервисам, Центров компетенций государственных и муниципальных услуг.</t>
  </si>
  <si>
    <t xml:space="preserve">6.7.4.14. Повышение грамотности населения в области информационных технологий, развитие правосознания граждан и их ответственного отношения к использованию информационных технологий, в том числе через участие в реализации регионального проекта «Электронный гражданин» (в настоящее время проект переводится в цифровой формат и будет называться «Цифровой гражданин Вологодской области». </t>
  </si>
  <si>
    <t>6.7.4.15. Увеличение доли муниципальных услуг, предоставляемых в электронном виде.</t>
  </si>
  <si>
    <t>6.7.4.16. Увеличение доли заявлений о предоставлении муниципальных услуг, поданных в электронной форме в органы местного самоуправления Череповецкого муниципального района, в общем количестве заявлений о предоставлении муниципальных услуг, поданных в органы местного самоуправления района, в отношении муниципальных услуг, переведенных в электронный вид выше III этапа.</t>
  </si>
  <si>
    <t>6.7.5.1. Повышение качества кадрового состава муниципальной службы за счет профессионального развития муниципальных служащих, повышения открытости института муниципальной службы и привлечения высококвалифицированных специалистов.</t>
  </si>
  <si>
    <t>Уровень удовлетворенности граждан качеством предоставления государственных и муниципальных услуг, предоставляемых органами местного самоуправления и многофункциональным центром Череповецкого муниципального района, %</t>
  </si>
  <si>
    <t>Доля жителей района – пользователей Порталов госуслуг от общего количества населения в возрасте от 14 лет.</t>
  </si>
  <si>
    <t>Доля заявлений о предоставлении муниципальных услуг, поданных в электронной форме в органы местного самоуправления  района, в общем количестве заявлений о предоставлении муниципальных услуг, поданных в органы местного самоуправления района, в отношении муниципальных услуг, переведенных в электронный вид выше III этапа, %</t>
  </si>
  <si>
    <t>6.7.5.2. Количество муниципальных служащих в расчете на 1000 человек населения, ед.</t>
  </si>
  <si>
    <t>6.7.5.3. Уровень удовлетворенности населения деятельностью органов местного самоуправления от общего числа опрошенных, %</t>
  </si>
  <si>
    <t>6.7.5.4. Доля граждан, использующих механизм получения государственных и муниципальных услуг в электронной форме, %</t>
  </si>
  <si>
    <t>6.7.5.5. Снижение доли объема государственных средств, израсходованных путем проведения «безальтернативных» закупок, в общем объеме государственных закупок, %</t>
  </si>
  <si>
    <t>6.7.5.6. Доля типовых муниципальных услуг, предоставляемых в электронной форме, для которых обеспечена возможность предоставления в электронной форме выше III этапа, %</t>
  </si>
  <si>
    <t>6.7.5.7. Доля муниципальных услуг, функций и сервисов, предоставленных в цифровом формате без необходимости личного посещения органов местного самоуправления и муниципальных организаций, %</t>
  </si>
  <si>
    <t>6.7.5.8. Доля населения района, повысивших уровень компетенций в сфере информационных технологий, в том числе в рамках регионального проекта «Электронный гражданин Вологодской области» от численности населения района, %</t>
  </si>
  <si>
    <t xml:space="preserve">6.7.5.9. Индекс взаимодействия с Государственной информационной системой о государственных и муниципальных платежах администраторов начислений района, % </t>
  </si>
  <si>
    <t>план деятельности ОДиВМО</t>
  </si>
  <si>
    <t>план деятельности ОМЗ</t>
  </si>
  <si>
    <t>план деятельности ЭПУ</t>
  </si>
  <si>
    <t>ЭПУ, МФЦ</t>
  </si>
  <si>
    <t>планы деятельности ЭПУ, МФЦ</t>
  </si>
  <si>
    <t>МФЦ</t>
  </si>
  <si>
    <t>план деятельности ЦКОД</t>
  </si>
  <si>
    <t xml:space="preserve">6.7.4.14. -  6.7.4.16. </t>
  </si>
  <si>
    <t xml:space="preserve">6.7.4.13. -  6.7.4.17. </t>
  </si>
  <si>
    <t xml:space="preserve">6.7.4.3. -  6.7.4.5.  </t>
  </si>
  <si>
    <t>6.7.4.1., 6.7.4.6.</t>
  </si>
  <si>
    <t xml:space="preserve">6.7.4.2., 6.7.4.7., 6.7.4.9. </t>
  </si>
  <si>
    <t>6.7.4.11.</t>
  </si>
  <si>
    <t>6.7.4.14</t>
  </si>
  <si>
    <t>6.7.4.8., 6.7.4.17.</t>
  </si>
  <si>
    <t>6.7.4.15</t>
  </si>
  <si>
    <t>6.9. В сфере обеспечения финансовой устойчивости</t>
  </si>
  <si>
    <t>6.6. В сфере комплексного развития сельских территорий района</t>
  </si>
  <si>
    <t>6.5. В сфере обеспечения экологического благополучия и создания основ «зеленого» региона</t>
  </si>
  <si>
    <t xml:space="preserve">5.4. В экономике района </t>
  </si>
  <si>
    <t>4.2. В сфере охраны здоровья населения района</t>
  </si>
  <si>
    <t>План мероприятий по реализации Стратегии социально-экономического развития Череповецкого муниципального района на период до 2030 года</t>
  </si>
  <si>
    <t>администрации Череповецкого</t>
  </si>
  <si>
    <t>I этап
2018-2019*</t>
  </si>
  <si>
    <t>II этап 2020-2025*</t>
  </si>
  <si>
    <t>Цель социально-экономического развития Череповецкого муниципального района на период до 2030 года: 
реализация политики НАРОДОСБЕРЕЖЕНИЯ, путем сохранения демографического потенциала и развития человеческого капитала за счет конкурентоспособности области и формирования пространства развития человека.</t>
  </si>
  <si>
    <t>Задачи социально-экономического развития района по реализации приоритета "Формирование пространства для развития"</t>
  </si>
  <si>
    <t>Задачи социально-экономического развития района по реализации приоритета "Формирование пространства эффективности"</t>
  </si>
  <si>
    <t>ОСП, Ветераны</t>
  </si>
  <si>
    <t xml:space="preserve">Ожидаемый результат достижения цели социально-экономического развития Череповецкого муниципального района на период до 2030 </t>
  </si>
  <si>
    <t xml:space="preserve">Показатели достижения приоритетов социально-экономического развития Череповецкого муниципального района на период до 2030 </t>
  </si>
  <si>
    <t>планы деятельности УО, ООП, ОКиМ</t>
  </si>
  <si>
    <t>планы деятельности ООП, КДНиЗП, УО</t>
  </si>
  <si>
    <t>Руководители МУ</t>
  </si>
  <si>
    <t>планы деятельнсти МУ</t>
  </si>
  <si>
    <t>Планы деятельности ОКиМ, УО, КФКиС</t>
  </si>
  <si>
    <t>План деятельности ЧГБ</t>
  </si>
  <si>
    <t>Планы деятельности ЧГБ, АЧР</t>
  </si>
  <si>
    <t>Планы деятельности ЧГБ, ЦЗН</t>
  </si>
  <si>
    <t>План деятельности АЧР</t>
  </si>
  <si>
    <t>МУ «МФЦ в Череповецком муниципальном районе»</t>
  </si>
  <si>
    <t>Наименование органов местного самоуправления района (структурных подразделений администрации района), предприятий и организаций - ответственных исполнителей мероприятий</t>
  </si>
  <si>
    <t>БУЗ ВО «Череповецкая городская больница»</t>
  </si>
  <si>
    <t>Ответственный исполнитель, соисполнители (приложение 2)</t>
  </si>
  <si>
    <t>ответственный за показатель</t>
  </si>
  <si>
    <t>ОКиМ, ЭПУ</t>
  </si>
  <si>
    <t>планы деятельности ОКиМ, ЭПУ</t>
  </si>
  <si>
    <t>отделение занятости населения по г.Череповцу и Череповецкому району  КУ  ВО «ЦЗН  Вологодской области»</t>
  </si>
  <si>
    <t>в числе 3 лучших районов области</t>
  </si>
  <si>
    <t> 87</t>
  </si>
  <si>
    <t>Обеспеченности детей от 3 до 7 лет дошкольным образованием, %</t>
  </si>
  <si>
    <t xml:space="preserve">Обеспечивается образовательное равенство детей школьного возраста как минимальное отношение среднего балла единого государственного экзамена в расчете на 2 обязательных предмета в 10% школ с лучшими результатами ЕГЭ к среднему баллу ЕГЭ в расчете на 2 обязательных предмета в 10% школ с худшими результатами ЕГЭ. </t>
  </si>
  <si>
    <t>ДЗ ВО</t>
  </si>
  <si>
    <t>132,8 ЧМР /  52,8 ВО</t>
  </si>
  <si>
    <t>ДСиЖКХ ВО</t>
  </si>
  <si>
    <t>МП 1.21, 
план деятельности ОМСКиЗИ</t>
  </si>
  <si>
    <t xml:space="preserve">4.6.4.9. Развитие рынка доступного арендного жилья для граждан, имеющих невысокий уровень дохода или приезжающих на постоянное место жительства в Вологодскую область, в сельской местности.  </t>
  </si>
  <si>
    <t>4.6.4.10. Развитие индустрии строительных материалов и формирование спроса на них.</t>
  </si>
  <si>
    <t>213 стр.</t>
  </si>
  <si>
    <t>6.7.4.17. Обеспечение поэтапного перехода органов местного самоуправления к использованию инфраструктуры электронного правительства, входящей в информационную инфраструктуру Российской Федерации и обеспечивающей обработку данных на российских серверах, с использованием оборудования, программного обеспечения, криптоалгоритмов и средств шифрования, электронной компетентной базы российского производства.</t>
  </si>
  <si>
    <t>58,9 ЧМР/ н.д. ВО</t>
  </si>
  <si>
    <t>58,9 ЧМР/ 53,8 ВО</t>
  </si>
  <si>
    <t>н.д.</t>
  </si>
  <si>
    <t xml:space="preserve">Перечень сокращений наименований органов местного самоуправления района (структурных подразделений администрации района) и иных организаций, являющихся отвественными исполнителями / соисполнителями мероприятий 
</t>
  </si>
  <si>
    <t xml:space="preserve">161,9 ЧМР / 66,1 ВО </t>
  </si>
  <si>
    <t>Перечень муниципальных программ Череповецкого муниципального района на 2020 - 2025 годы</t>
  </si>
  <si>
    <t>1. Развитие системы образования Череповецкого муниципального района на 2020-2025 годы.</t>
  </si>
  <si>
    <t>2. Сохранение и развитие культурного потенциала Череповецкого муниципального района на 2020-2025 годы.</t>
  </si>
  <si>
    <t>3. Развитие молодежной политики Череповецкого муниципального района на 2020-2025 годы.</t>
  </si>
  <si>
    <t>4. Развитие физической культуры и спорта Череповецкого муниципального района на 2020-2025 годы.</t>
  </si>
  <si>
    <t>5. Содействие занятости населения Череповецкого муниципального района на 2020-2025 годы.</t>
  </si>
  <si>
    <t>6. Содействие развитию предпринимательства, туризма и инвестиций в Череповецком муниципальном районе на 2020-2025 годы.</t>
  </si>
  <si>
    <t>7. Содействие развитию торговли в Череповецком муниципальном районе на 2020-2025 годы.</t>
  </si>
  <si>
    <t>8. Развитие агропромышленного комплекса Череповецкого муниципального района на 2020-2025 годы.</t>
  </si>
  <si>
    <t>9. Комплексное развитие систем коммунальной инфраструктуры и энергосбережение в Череповецком муниципальном районе на 2020-2025 годы.</t>
  </si>
  <si>
    <t>10.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2020-2025 годы.</t>
  </si>
  <si>
    <t>11. Обеспечение жильем молодых семей в Череповецком муниципальном районе на 2020-2025 годы.</t>
  </si>
  <si>
    <t>12. Формирование современной городской среды в Череповецком муниципальном районе на 2020-2025 годы.</t>
  </si>
  <si>
    <t>13. Реализация отдельных жилищных правоотношений на территории Череповецкого муниципального района на 2020-2025 годы.</t>
  </si>
  <si>
    <t>15. Градостроительная политика Череповецкого муниципального района на2020-2025 годы.</t>
  </si>
  <si>
    <t>16. Совершенствование муниципального управления в Череповецком муниципальном районе на 2020-2025 годы.</t>
  </si>
  <si>
    <t>17. Совершенствование управления муниципальным имуществом и земельными ресурсами Череповецкого муниципального района на 2020-2025 годы.</t>
  </si>
  <si>
    <t>18. Обеспечение деятельности органов местного самоуправления и учреждений Череповецкого муниципального района на 2020-2025 годы.</t>
  </si>
  <si>
    <t>19. Управление муниципальными финансами Череповецкого муниципального района на 2020-2025 годы.</t>
  </si>
  <si>
    <t>20.        Охрана окружающей среды в Череповецком муниципальном районе на 2020-2025 годы.</t>
  </si>
  <si>
    <t>21.        Обеспечение законности, правопорядка и общественной безопасности в Череповецком муниципальном районе на 2020-2025годы.</t>
  </si>
  <si>
    <t>14. Комплексное развитие сельских территорий Череповецкого муниципального района на 2020 - 2025 годы.</t>
  </si>
  <si>
    <t>МП 1.8, МП 1.7</t>
  </si>
  <si>
    <t>МП 1.6, МП 1.7, МП 1.8, планы деятельности ОСП, ОСХ</t>
  </si>
  <si>
    <t>МП 1.6, МП 1.8</t>
  </si>
  <si>
    <t xml:space="preserve">МП 1.19, МП 1.17, МП 1.6 </t>
  </si>
  <si>
    <t>2019 (план)</t>
  </si>
  <si>
    <t>от 23.07.2019 № 1085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</si>
</sst>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/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"/>
    <numFmt numFmtId="181" formatCode="0.0000"/>
    <numFmt numFmtId="182" formatCode="0.000"/>
    <numFmt numFmtId="183" formatCode="0.000%"/>
    <numFmt numFmtId="184" formatCode="0.0%"/>
    <numFmt numFmtId="185" formatCode="0.000000"/>
    <numFmt numFmtId="186" formatCode="0.0000000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 indent="2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27" fillId="0" borderId="0" xfId="0" applyFont="1" applyAlignment="1">
      <alignment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top" wrapText="1" indent="2"/>
    </xf>
    <xf numFmtId="0" fontId="31" fillId="0" borderId="10" xfId="0" applyFont="1" applyFill="1" applyBorder="1" applyAlignment="1">
      <alignment horizontal="left" vertical="top" wrapText="1" indent="2"/>
    </xf>
    <xf numFmtId="0" fontId="25" fillId="27" borderId="0" xfId="0" applyFont="1" applyFill="1" applyAlignment="1">
      <alignment wrapText="1"/>
    </xf>
    <xf numFmtId="0" fontId="23" fillId="27" borderId="0" xfId="0" applyFont="1" applyFill="1" applyAlignment="1">
      <alignment/>
    </xf>
    <xf numFmtId="0" fontId="21" fillId="27" borderId="0" xfId="0" applyFont="1" applyFill="1" applyAlignment="1">
      <alignment/>
    </xf>
    <xf numFmtId="0" fontId="23" fillId="27" borderId="0" xfId="0" applyFont="1" applyFill="1" applyAlignment="1">
      <alignment horizontal="center"/>
    </xf>
    <xf numFmtId="0" fontId="23" fillId="27" borderId="0" xfId="0" applyFont="1" applyFill="1" applyBorder="1" applyAlignment="1">
      <alignment/>
    </xf>
    <xf numFmtId="0" fontId="25" fillId="27" borderId="0" xfId="0" applyFont="1" applyFill="1" applyAlignment="1">
      <alignment horizontal="center" wrapText="1"/>
    </xf>
    <xf numFmtId="0" fontId="21" fillId="27" borderId="11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top" wrapText="1"/>
    </xf>
    <xf numFmtId="0" fontId="21" fillId="27" borderId="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top"/>
    </xf>
    <xf numFmtId="0" fontId="21" fillId="27" borderId="0" xfId="0" applyFont="1" applyFill="1" applyBorder="1" applyAlignment="1">
      <alignment horizontal="center"/>
    </xf>
    <xf numFmtId="3" fontId="21" fillId="27" borderId="10" xfId="0" applyNumberFormat="1" applyFont="1" applyFill="1" applyBorder="1" applyAlignment="1">
      <alignment horizontal="center" vertical="center" wrapText="1"/>
    </xf>
    <xf numFmtId="3" fontId="21" fillId="27" borderId="10" xfId="87" applyNumberFormat="1" applyFont="1" applyFill="1" applyBorder="1" applyAlignment="1">
      <alignment horizontal="center" vertical="center" wrapText="1"/>
      <protection/>
    </xf>
    <xf numFmtId="1" fontId="21" fillId="27" borderId="10" xfId="0" applyNumberFormat="1" applyFont="1" applyFill="1" applyBorder="1" applyAlignment="1">
      <alignment horizontal="center" wrapText="1"/>
    </xf>
    <xf numFmtId="0" fontId="21" fillId="27" borderId="0" xfId="0" applyFont="1" applyFill="1" applyAlignment="1">
      <alignment horizontal="center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172" fontId="21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right" vertical="center" wrapText="1"/>
    </xf>
    <xf numFmtId="179" fontId="21" fillId="27" borderId="10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172" fontId="21" fillId="27" borderId="13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left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1" fontId="21" fillId="27" borderId="13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top" wrapText="1"/>
    </xf>
    <xf numFmtId="0" fontId="21" fillId="27" borderId="14" xfId="0" applyFont="1" applyFill="1" applyBorder="1" applyAlignment="1">
      <alignment horizontal="center" wrapText="1"/>
    </xf>
    <xf numFmtId="0" fontId="21" fillId="27" borderId="10" xfId="91" applyFont="1" applyFill="1" applyBorder="1" applyAlignment="1">
      <alignment horizontal="center" vertical="center" wrapText="1"/>
      <protection/>
    </xf>
    <xf numFmtId="172" fontId="21" fillId="27" borderId="10" xfId="91" applyNumberFormat="1" applyFont="1" applyFill="1" applyBorder="1" applyAlignment="1">
      <alignment horizontal="center" vertical="center" wrapText="1"/>
      <protection/>
    </xf>
    <xf numFmtId="0" fontId="21" fillId="27" borderId="0" xfId="0" applyFont="1" applyFill="1" applyBorder="1" applyAlignment="1">
      <alignment wrapText="1"/>
    </xf>
    <xf numFmtId="0" fontId="21" fillId="27" borderId="10" xfId="0" applyNumberFormat="1" applyFont="1" applyFill="1" applyBorder="1" applyAlignment="1">
      <alignment horizontal="left" vertical="top" wrapText="1"/>
    </xf>
    <xf numFmtId="0" fontId="21" fillId="27" borderId="0" xfId="0" applyFont="1" applyFill="1" applyAlignment="1">
      <alignment horizontal="center" vertical="center" wrapText="1"/>
    </xf>
    <xf numFmtId="0" fontId="21" fillId="27" borderId="10" xfId="0" applyFont="1" applyFill="1" applyBorder="1" applyAlignment="1">
      <alignment horizontal="left" wrapText="1"/>
    </xf>
    <xf numFmtId="0" fontId="21" fillId="27" borderId="0" xfId="0" applyFont="1" applyFill="1" applyBorder="1" applyAlignment="1">
      <alignment horizontal="center" vertical="top"/>
    </xf>
    <xf numFmtId="0" fontId="21" fillId="27" borderId="10" xfId="0" applyFont="1" applyFill="1" applyBorder="1" applyAlignment="1">
      <alignment wrapText="1"/>
    </xf>
    <xf numFmtId="172" fontId="21" fillId="27" borderId="10" xfId="0" applyNumberFormat="1" applyFont="1" applyFill="1" applyBorder="1" applyAlignment="1">
      <alignment horizontal="center" vertical="center"/>
    </xf>
    <xf numFmtId="0" fontId="21" fillId="27" borderId="0" xfId="0" applyFont="1" applyFill="1" applyAlignment="1">
      <alignment horizontal="center" vertical="center"/>
    </xf>
    <xf numFmtId="0" fontId="21" fillId="27" borderId="10" xfId="0" applyFont="1" applyFill="1" applyBorder="1" applyAlignment="1">
      <alignment vertical="top" wrapText="1"/>
    </xf>
    <xf numFmtId="0" fontId="21" fillId="27" borderId="0" xfId="0" applyFont="1" applyFill="1" applyAlignment="1">
      <alignment horizontal="left"/>
    </xf>
    <xf numFmtId="0" fontId="21" fillId="27" borderId="10" xfId="0" applyFont="1" applyFill="1" applyBorder="1" applyAlignment="1">
      <alignment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14" fontId="21" fillId="27" borderId="10" xfId="0" applyNumberFormat="1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top" wrapText="1"/>
    </xf>
    <xf numFmtId="0" fontId="21" fillId="27" borderId="0" xfId="0" applyFont="1" applyFill="1" applyAlignment="1">
      <alignment vertical="top"/>
    </xf>
    <xf numFmtId="172" fontId="21" fillId="27" borderId="11" xfId="0" applyNumberFormat="1" applyFont="1" applyFill="1" applyBorder="1" applyAlignment="1">
      <alignment horizontal="center" vertical="center" wrapText="1"/>
    </xf>
    <xf numFmtId="2" fontId="21" fillId="27" borderId="11" xfId="0" applyNumberFormat="1" applyFont="1" applyFill="1" applyBorder="1" applyAlignment="1">
      <alignment horizontal="center" vertical="center" wrapText="1"/>
    </xf>
    <xf numFmtId="0" fontId="21" fillId="27" borderId="0" xfId="0" applyFont="1" applyFill="1" applyAlignment="1">
      <alignment vertical="center"/>
    </xf>
    <xf numFmtId="0" fontId="21" fillId="27" borderId="0" xfId="0" applyFont="1" applyFill="1" applyAlignment="1">
      <alignment horizontal="center" vertical="top"/>
    </xf>
    <xf numFmtId="0" fontId="21" fillId="27" borderId="10" xfId="87" applyFont="1" applyFill="1" applyBorder="1" applyAlignment="1">
      <alignment horizontal="center" vertical="center" wrapText="1"/>
      <protection/>
    </xf>
    <xf numFmtId="172" fontId="21" fillId="27" borderId="10" xfId="87" applyNumberFormat="1" applyFont="1" applyFill="1" applyBorder="1" applyAlignment="1">
      <alignment horizontal="center" vertical="center" wrapText="1"/>
      <protection/>
    </xf>
    <xf numFmtId="0" fontId="21" fillId="27" borderId="16" xfId="0" applyFont="1" applyFill="1" applyBorder="1" applyAlignment="1">
      <alignment wrapText="1"/>
    </xf>
    <xf numFmtId="3" fontId="21" fillId="27" borderId="10" xfId="0" applyNumberFormat="1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wrapText="1"/>
    </xf>
    <xf numFmtId="10" fontId="32" fillId="27" borderId="0" xfId="0" applyNumberFormat="1" applyFont="1" applyFill="1" applyAlignment="1">
      <alignment/>
    </xf>
    <xf numFmtId="0" fontId="21" fillId="27" borderId="10" xfId="90" applyFont="1" applyFill="1" applyBorder="1" applyAlignment="1">
      <alignment horizontal="center" vertical="center" wrapText="1"/>
      <protection/>
    </xf>
    <xf numFmtId="0" fontId="21" fillId="27" borderId="16" xfId="0" applyFont="1" applyFill="1" applyBorder="1" applyAlignment="1">
      <alignment horizontal="center" vertical="center" wrapText="1"/>
    </xf>
    <xf numFmtId="172" fontId="21" fillId="27" borderId="10" xfId="90" applyNumberFormat="1" applyFont="1" applyFill="1" applyBorder="1" applyAlignment="1">
      <alignment horizontal="center" vertical="center" wrapText="1"/>
      <protection/>
    </xf>
    <xf numFmtId="0" fontId="21" fillId="27" borderId="0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horizontal="center" vertical="top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top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left" vertical="top" wrapText="1"/>
    </xf>
    <xf numFmtId="0" fontId="21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top" wrapText="1"/>
    </xf>
    <xf numFmtId="0" fontId="21" fillId="27" borderId="11" xfId="0" applyFont="1" applyFill="1" applyBorder="1" applyAlignment="1">
      <alignment horizontal="center" vertical="top" wrapText="1"/>
    </xf>
    <xf numFmtId="0" fontId="21" fillId="27" borderId="15" xfId="0" applyFont="1" applyFill="1" applyBorder="1" applyAlignment="1">
      <alignment horizontal="center" vertical="top" wrapText="1"/>
    </xf>
    <xf numFmtId="0" fontId="21" fillId="27" borderId="16" xfId="0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center" vertical="top" wrapText="1"/>
    </xf>
    <xf numFmtId="0" fontId="21" fillId="27" borderId="10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vertical="top" wrapText="1"/>
    </xf>
    <xf numFmtId="0" fontId="22" fillId="27" borderId="15" xfId="0" applyFont="1" applyFill="1" applyBorder="1" applyAlignment="1">
      <alignment horizontal="center" vertical="top" wrapText="1"/>
    </xf>
    <xf numFmtId="0" fontId="22" fillId="27" borderId="16" xfId="0" applyFont="1" applyFill="1" applyBorder="1" applyAlignment="1">
      <alignment horizontal="center" vertical="top" wrapText="1"/>
    </xf>
    <xf numFmtId="0" fontId="21" fillId="27" borderId="17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top" wrapText="1"/>
    </xf>
    <xf numFmtId="0" fontId="22" fillId="27" borderId="15" xfId="0" applyFont="1" applyFill="1" applyBorder="1" applyAlignment="1">
      <alignment horizontal="left" vertical="top" wrapText="1"/>
    </xf>
    <xf numFmtId="0" fontId="22" fillId="27" borderId="16" xfId="0" applyFont="1" applyFill="1" applyBorder="1" applyAlignment="1">
      <alignment horizontal="left" vertical="top" wrapText="1"/>
    </xf>
    <xf numFmtId="0" fontId="21" fillId="27" borderId="11" xfId="0" applyFont="1" applyFill="1" applyBorder="1" applyAlignment="1">
      <alignment horizontal="left" vertical="center" wrapText="1"/>
    </xf>
    <xf numFmtId="0" fontId="21" fillId="27" borderId="16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center" vertical="top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0" fontId="26" fillId="27" borderId="0" xfId="0" applyFont="1" applyFill="1" applyAlignment="1">
      <alignment horizontal="center" wrapText="1"/>
    </xf>
    <xf numFmtId="0" fontId="21" fillId="27" borderId="20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left" vertical="top" wrapText="1"/>
    </xf>
    <xf numFmtId="0" fontId="28" fillId="27" borderId="11" xfId="0" applyFont="1" applyFill="1" applyBorder="1" applyAlignment="1">
      <alignment horizontal="left" vertical="top" wrapText="1"/>
    </xf>
    <xf numFmtId="0" fontId="28" fillId="27" borderId="15" xfId="0" applyFont="1" applyFill="1" applyBorder="1" applyAlignment="1">
      <alignment horizontal="left" vertical="top" wrapText="1"/>
    </xf>
    <xf numFmtId="0" fontId="28" fillId="27" borderId="16" xfId="0" applyFont="1" applyFill="1" applyBorder="1" applyAlignment="1">
      <alignment horizontal="left" vertical="top" wrapText="1"/>
    </xf>
    <xf numFmtId="0" fontId="21" fillId="27" borderId="11" xfId="0" applyFont="1" applyFill="1" applyBorder="1" applyAlignment="1">
      <alignment horizontal="center"/>
    </xf>
    <xf numFmtId="0" fontId="21" fillId="27" borderId="15" xfId="0" applyFont="1" applyFill="1" applyBorder="1" applyAlignment="1">
      <alignment horizontal="center"/>
    </xf>
    <xf numFmtId="0" fontId="21" fillId="27" borderId="16" xfId="0" applyFont="1" applyFill="1" applyBorder="1" applyAlignment="1">
      <alignment horizontal="center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top" wrapText="1"/>
    </xf>
    <xf numFmtId="0" fontId="21" fillId="27" borderId="15" xfId="0" applyFont="1" applyFill="1" applyBorder="1" applyAlignment="1">
      <alignment horizontal="left" vertical="top" wrapText="1"/>
    </xf>
    <xf numFmtId="0" fontId="21" fillId="27" borderId="16" xfId="0" applyFont="1" applyFill="1" applyBorder="1" applyAlignment="1">
      <alignment horizontal="left" vertical="top" wrapText="1"/>
    </xf>
    <xf numFmtId="0" fontId="21" fillId="27" borderId="22" xfId="0" applyFont="1" applyFill="1" applyBorder="1" applyAlignment="1">
      <alignment horizontal="center" vertical="top" wrapText="1"/>
    </xf>
    <xf numFmtId="0" fontId="21" fillId="27" borderId="13" xfId="0" applyFont="1" applyFill="1" applyBorder="1" applyAlignment="1">
      <alignment horizontal="center" vertical="top" wrapText="1"/>
    </xf>
    <xf numFmtId="0" fontId="21" fillId="27" borderId="15" xfId="0" applyFont="1" applyFill="1" applyBorder="1" applyAlignment="1">
      <alignment horizontal="left" vertical="center" wrapText="1"/>
    </xf>
    <xf numFmtId="172" fontId="21" fillId="27" borderId="11" xfId="0" applyNumberFormat="1" applyFont="1" applyFill="1" applyBorder="1" applyAlignment="1">
      <alignment horizontal="center" vertical="center"/>
    </xf>
    <xf numFmtId="172" fontId="21" fillId="27" borderId="15" xfId="0" applyNumberFormat="1" applyFont="1" applyFill="1" applyBorder="1" applyAlignment="1">
      <alignment horizontal="center" vertical="center"/>
    </xf>
    <xf numFmtId="172" fontId="21" fillId="27" borderId="16" xfId="0" applyNumberFormat="1" applyFont="1" applyFill="1" applyBorder="1" applyAlignment="1">
      <alignment horizontal="center" vertical="center"/>
    </xf>
    <xf numFmtId="0" fontId="21" fillId="27" borderId="11" xfId="0" applyFont="1" applyFill="1" applyBorder="1" applyAlignment="1">
      <alignment horizontal="center" wrapText="1"/>
    </xf>
    <xf numFmtId="0" fontId="21" fillId="27" borderId="15" xfId="0" applyFont="1" applyFill="1" applyBorder="1" applyAlignment="1">
      <alignment horizontal="center" wrapText="1"/>
    </xf>
    <xf numFmtId="0" fontId="21" fillId="27" borderId="23" xfId="0" applyFont="1" applyFill="1" applyBorder="1" applyAlignment="1">
      <alignment horizontal="center" vertical="top" wrapText="1"/>
    </xf>
    <xf numFmtId="2" fontId="21" fillId="27" borderId="11" xfId="0" applyNumberFormat="1" applyFont="1" applyFill="1" applyBorder="1" applyAlignment="1">
      <alignment horizontal="center" vertical="center" wrapText="1"/>
    </xf>
    <xf numFmtId="2" fontId="21" fillId="27" borderId="16" xfId="0" applyNumberFormat="1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wrapText="1"/>
    </xf>
    <xf numFmtId="172" fontId="21" fillId="27" borderId="11" xfId="0" applyNumberFormat="1" applyFont="1" applyFill="1" applyBorder="1" applyAlignment="1">
      <alignment horizontal="center" vertical="center" wrapText="1"/>
    </xf>
    <xf numFmtId="172" fontId="21" fillId="27" borderId="15" xfId="0" applyNumberFormat="1" applyFont="1" applyFill="1" applyBorder="1" applyAlignment="1">
      <alignment horizontal="center" vertical="center" wrapText="1"/>
    </xf>
    <xf numFmtId="172" fontId="21" fillId="27" borderId="16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0" fontId="21" fillId="27" borderId="24" xfId="0" applyFont="1" applyFill="1" applyBorder="1" applyAlignment="1">
      <alignment horizontal="left" vertical="top" wrapText="1"/>
    </xf>
    <xf numFmtId="0" fontId="21" fillId="27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2 2" xfId="37"/>
    <cellStyle name="Акцент2 3" xfId="38"/>
    <cellStyle name="Акцент3" xfId="39"/>
    <cellStyle name="Акцент3 2" xfId="40"/>
    <cellStyle name="Акцент3 3" xfId="41"/>
    <cellStyle name="Акцент4" xfId="42"/>
    <cellStyle name="Акцент4 2" xfId="43"/>
    <cellStyle name="Акцент4 3" xfId="44"/>
    <cellStyle name="Акцент5" xfId="45"/>
    <cellStyle name="Акцент5 2" xfId="46"/>
    <cellStyle name="Акцент5 3" xfId="47"/>
    <cellStyle name="Акцент6" xfId="48"/>
    <cellStyle name="Акцент6 2" xfId="49"/>
    <cellStyle name="Акцент6 3" xfId="50"/>
    <cellStyle name="Ввод " xfId="51"/>
    <cellStyle name="Ввод  2" xfId="52"/>
    <cellStyle name="Ввод  3" xfId="53"/>
    <cellStyle name="Вывод" xfId="54"/>
    <cellStyle name="Вывод 2" xfId="55"/>
    <cellStyle name="Вывод 3" xfId="56"/>
    <cellStyle name="Вычисление" xfId="57"/>
    <cellStyle name="Вычисление 2" xfId="58"/>
    <cellStyle name="Вычисление 3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1 3" xfId="65"/>
    <cellStyle name="Заголовок 2" xfId="66"/>
    <cellStyle name="Заголовок 2 2" xfId="67"/>
    <cellStyle name="Заголовок 2 3" xfId="68"/>
    <cellStyle name="Заголовок 3" xfId="69"/>
    <cellStyle name="Заголовок 3 2" xfId="70"/>
    <cellStyle name="Заголовок 3 3" xfId="71"/>
    <cellStyle name="Заголовок 4" xfId="72"/>
    <cellStyle name="Заголовок 4 2" xfId="73"/>
    <cellStyle name="Заголовок 4 3" xfId="74"/>
    <cellStyle name="Итог" xfId="75"/>
    <cellStyle name="Итог 2" xfId="76"/>
    <cellStyle name="Итог 3" xfId="77"/>
    <cellStyle name="Контрольная ячейка" xfId="78"/>
    <cellStyle name="Контрольная ячейка 2" xfId="79"/>
    <cellStyle name="Контрольная ячейка 3" xfId="80"/>
    <cellStyle name="Название" xfId="81"/>
    <cellStyle name="Название 2" xfId="82"/>
    <cellStyle name="Название 3" xfId="83"/>
    <cellStyle name="Нейтральный" xfId="84"/>
    <cellStyle name="Нейтральный 2" xfId="85"/>
    <cellStyle name="Нейтральный 3" xfId="86"/>
    <cellStyle name="Обычный 2" xfId="87"/>
    <cellStyle name="Обычный 3" xfId="88"/>
    <cellStyle name="Обычный 4" xfId="89"/>
    <cellStyle name="Обычный 5" xfId="90"/>
    <cellStyle name="Обычный 6" xfId="91"/>
    <cellStyle name="Followed Hyperlink" xfId="92"/>
    <cellStyle name="Плохой" xfId="93"/>
    <cellStyle name="Плохой 2" xfId="94"/>
    <cellStyle name="Плохой 3" xfId="95"/>
    <cellStyle name="Пояснение" xfId="96"/>
    <cellStyle name="Пояснение 2" xfId="97"/>
    <cellStyle name="Пояснение 3" xfId="98"/>
    <cellStyle name="Примечание" xfId="99"/>
    <cellStyle name="Примечание 2" xfId="100"/>
    <cellStyle name="Примечание 3" xfId="101"/>
    <cellStyle name="Примечание 4" xfId="102"/>
    <cellStyle name="Percent" xfId="103"/>
    <cellStyle name="Связанная ячейка" xfId="104"/>
    <cellStyle name="Связанная ячейка 2" xfId="105"/>
    <cellStyle name="Связанная ячейка 3" xfId="106"/>
    <cellStyle name="Текст предупреждения" xfId="107"/>
    <cellStyle name="Текст предупреждения 2" xfId="108"/>
    <cellStyle name="Текст предупреждения 3" xfId="109"/>
    <cellStyle name="Comma" xfId="110"/>
    <cellStyle name="Comma [0]" xfId="111"/>
    <cellStyle name="Хороший" xfId="112"/>
    <cellStyle name="Хороший 2" xfId="113"/>
    <cellStyle name="Хороший 3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2"/>
  <sheetViews>
    <sheetView tabSelected="1" view="pageLayout" workbookViewId="0" topLeftCell="A514">
      <selection activeCell="P3" sqref="P3"/>
    </sheetView>
  </sheetViews>
  <sheetFormatPr defaultColWidth="9.00390625" defaultRowHeight="12.75"/>
  <cols>
    <col min="1" max="1" width="55.625" style="34" customWidth="1"/>
    <col min="2" max="2" width="8.875" style="34" customWidth="1"/>
    <col min="3" max="3" width="9.625" style="34" customWidth="1"/>
    <col min="4" max="4" width="10.25390625" style="34" bestFit="1" customWidth="1"/>
    <col min="5" max="5" width="9.00390625" style="34" customWidth="1"/>
    <col min="6" max="6" width="9.125" style="34" customWidth="1"/>
    <col min="7" max="7" width="9.375" style="34" customWidth="1"/>
    <col min="8" max="8" width="9.875" style="34" customWidth="1"/>
    <col min="9" max="9" width="9.75390625" style="34" customWidth="1"/>
    <col min="10" max="10" width="9.375" style="34" customWidth="1"/>
    <col min="11" max="12" width="10.25390625" style="34" bestFit="1" customWidth="1"/>
    <col min="13" max="13" width="9.25390625" style="34" customWidth="1"/>
    <col min="14" max="14" width="9.875" style="34" customWidth="1"/>
    <col min="15" max="15" width="8.875" style="34" customWidth="1"/>
    <col min="16" max="16" width="18.625" style="34" customWidth="1"/>
    <col min="17" max="17" width="13.625" style="48" customWidth="1"/>
    <col min="18" max="18" width="13.25390625" style="34" customWidth="1"/>
    <col min="19" max="16384" width="9.125" style="34" customWidth="1"/>
  </cols>
  <sheetData>
    <row r="1" spans="1:17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 t="s">
        <v>3</v>
      </c>
      <c r="P1" s="33"/>
      <c r="Q1" s="35"/>
    </row>
    <row r="2" spans="1:17" ht="18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6" t="s">
        <v>4</v>
      </c>
      <c r="P2" s="32"/>
      <c r="Q2" s="37"/>
    </row>
    <row r="3" spans="1:17" ht="18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6" t="s">
        <v>746</v>
      </c>
      <c r="P3" s="32"/>
      <c r="Q3" s="37"/>
    </row>
    <row r="4" spans="1:17" ht="18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6" t="s">
        <v>36</v>
      </c>
      <c r="P4" s="32"/>
      <c r="Q4" s="37"/>
    </row>
    <row r="5" spans="1:17" ht="18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6" t="s">
        <v>816</v>
      </c>
      <c r="P5" s="33"/>
      <c r="Q5" s="35"/>
    </row>
    <row r="6" spans="1:17" ht="18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6"/>
      <c r="P6" s="33"/>
      <c r="Q6" s="35"/>
    </row>
    <row r="7" spans="1:17" ht="18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6"/>
      <c r="P7" s="33"/>
      <c r="Q7" s="35"/>
    </row>
    <row r="8" spans="1:17" ht="15.75" customHeight="1">
      <c r="A8" s="131" t="s">
        <v>745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37"/>
    </row>
    <row r="9" spans="1:17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2.75" customHeight="1">
      <c r="A10" s="101" t="s">
        <v>33</v>
      </c>
      <c r="B10" s="101"/>
      <c r="C10" s="101"/>
      <c r="D10" s="101"/>
      <c r="E10" s="101"/>
      <c r="F10" s="101"/>
      <c r="G10" s="101"/>
      <c r="H10" s="101"/>
      <c r="I10" s="111" t="s">
        <v>34</v>
      </c>
      <c r="J10" s="112"/>
      <c r="K10" s="113"/>
      <c r="L10" s="132" t="s">
        <v>37</v>
      </c>
      <c r="M10" s="133"/>
      <c r="N10" s="132" t="s">
        <v>6</v>
      </c>
      <c r="O10" s="133"/>
      <c r="P10" s="101"/>
      <c r="Q10" s="127" t="s">
        <v>768</v>
      </c>
    </row>
    <row r="11" spans="1:17" ht="51" customHeight="1">
      <c r="A11" s="101"/>
      <c r="B11" s="101"/>
      <c r="C11" s="101"/>
      <c r="D11" s="101"/>
      <c r="E11" s="101"/>
      <c r="F11" s="101"/>
      <c r="G11" s="101"/>
      <c r="H11" s="101"/>
      <c r="I11" s="38" t="s">
        <v>747</v>
      </c>
      <c r="J11" s="38" t="s">
        <v>748</v>
      </c>
      <c r="K11" s="38" t="s">
        <v>35</v>
      </c>
      <c r="L11" s="119"/>
      <c r="M11" s="120"/>
      <c r="N11" s="119"/>
      <c r="O11" s="120"/>
      <c r="P11" s="101"/>
      <c r="Q11" s="127"/>
    </row>
    <row r="12" spans="1:17" ht="35.25" customHeight="1">
      <c r="A12" s="126" t="s">
        <v>749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39"/>
    </row>
    <row r="13" spans="1:17" ht="12.75" customHeight="1">
      <c r="A13" s="115" t="s">
        <v>753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40"/>
    </row>
    <row r="14" spans="1:17" ht="12.75" customHeight="1">
      <c r="A14" s="114" t="s">
        <v>26</v>
      </c>
      <c r="B14" s="114"/>
      <c r="C14" s="114" t="s">
        <v>39</v>
      </c>
      <c r="D14" s="41" t="s">
        <v>10</v>
      </c>
      <c r="E14" s="101" t="s">
        <v>25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40"/>
    </row>
    <row r="15" spans="1:17" ht="12.75">
      <c r="A15" s="114"/>
      <c r="B15" s="114"/>
      <c r="C15" s="115"/>
      <c r="D15" s="42">
        <v>2018</v>
      </c>
      <c r="E15" s="43">
        <v>2019</v>
      </c>
      <c r="F15" s="43">
        <v>2020</v>
      </c>
      <c r="G15" s="43">
        <v>2021</v>
      </c>
      <c r="H15" s="43">
        <v>2022</v>
      </c>
      <c r="I15" s="43">
        <v>2023</v>
      </c>
      <c r="J15" s="43">
        <v>2024</v>
      </c>
      <c r="K15" s="43">
        <v>2025</v>
      </c>
      <c r="L15" s="43">
        <v>2026</v>
      </c>
      <c r="M15" s="43">
        <v>2027</v>
      </c>
      <c r="N15" s="43">
        <v>2028</v>
      </c>
      <c r="O15" s="43">
        <v>2029</v>
      </c>
      <c r="P15" s="43">
        <v>2030</v>
      </c>
      <c r="Q15" s="44"/>
    </row>
    <row r="16" spans="1:17" ht="18.75" customHeight="1">
      <c r="A16" s="124" t="s">
        <v>38</v>
      </c>
      <c r="B16" s="125"/>
      <c r="C16" s="45">
        <v>39058</v>
      </c>
      <c r="D16" s="45">
        <v>38769</v>
      </c>
      <c r="E16" s="46">
        <v>38469</v>
      </c>
      <c r="F16" s="46">
        <v>38169</v>
      </c>
      <c r="G16" s="46">
        <v>37969</v>
      </c>
      <c r="H16" s="46">
        <v>37869</v>
      </c>
      <c r="I16" s="46">
        <v>37869</v>
      </c>
      <c r="J16" s="46">
        <v>37969</v>
      </c>
      <c r="K16" s="46">
        <v>38119</v>
      </c>
      <c r="L16" s="46">
        <v>38319</v>
      </c>
      <c r="M16" s="46">
        <v>38569</v>
      </c>
      <c r="N16" s="46">
        <v>38869</v>
      </c>
      <c r="O16" s="46">
        <v>39219</v>
      </c>
      <c r="P16" s="46">
        <v>39839</v>
      </c>
      <c r="Q16" s="44"/>
    </row>
    <row r="17" spans="1:17" ht="12.75" customHeight="1">
      <c r="A17" s="115" t="s">
        <v>754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40"/>
    </row>
    <row r="18" spans="1:17" ht="12.75" customHeight="1">
      <c r="A18" s="114" t="s">
        <v>30</v>
      </c>
      <c r="B18" s="114"/>
      <c r="C18" s="114" t="s">
        <v>39</v>
      </c>
      <c r="D18" s="41" t="s">
        <v>10</v>
      </c>
      <c r="E18" s="101" t="s">
        <v>27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40"/>
    </row>
    <row r="19" spans="1:17" ht="12.75">
      <c r="A19" s="114"/>
      <c r="B19" s="114"/>
      <c r="C19" s="115"/>
      <c r="D19" s="42">
        <v>2018</v>
      </c>
      <c r="E19" s="43">
        <v>2019</v>
      </c>
      <c r="F19" s="42">
        <v>2020</v>
      </c>
      <c r="G19" s="43">
        <v>2021</v>
      </c>
      <c r="H19" s="42">
        <v>2022</v>
      </c>
      <c r="I19" s="43">
        <v>2023</v>
      </c>
      <c r="J19" s="42">
        <v>2024</v>
      </c>
      <c r="K19" s="43">
        <v>2025</v>
      </c>
      <c r="L19" s="42">
        <v>2026</v>
      </c>
      <c r="M19" s="43">
        <v>2027</v>
      </c>
      <c r="N19" s="42">
        <v>2028</v>
      </c>
      <c r="O19" s="43">
        <v>2029</v>
      </c>
      <c r="P19" s="42">
        <v>2030</v>
      </c>
      <c r="Q19" s="44"/>
    </row>
    <row r="20" spans="1:17" ht="12.75">
      <c r="A20" s="102" t="s">
        <v>40</v>
      </c>
      <c r="B20" s="102"/>
      <c r="C20" s="47">
        <v>310</v>
      </c>
      <c r="D20" s="47">
        <v>318</v>
      </c>
      <c r="E20" s="47">
        <v>324</v>
      </c>
      <c r="F20" s="47">
        <v>330</v>
      </c>
      <c r="G20" s="47">
        <v>336</v>
      </c>
      <c r="H20" s="47">
        <v>342</v>
      </c>
      <c r="I20" s="47">
        <v>348</v>
      </c>
      <c r="J20" s="47">
        <v>354</v>
      </c>
      <c r="K20" s="47">
        <v>361</v>
      </c>
      <c r="L20" s="47">
        <v>368</v>
      </c>
      <c r="M20" s="47">
        <v>375</v>
      </c>
      <c r="N20" s="47">
        <v>382</v>
      </c>
      <c r="O20" s="47">
        <v>389</v>
      </c>
      <c r="P20" s="47">
        <v>389</v>
      </c>
      <c r="Q20" s="44"/>
    </row>
    <row r="21" spans="1:17" ht="12.75">
      <c r="A21" s="102" t="s">
        <v>41</v>
      </c>
      <c r="B21" s="102"/>
      <c r="C21" s="47">
        <v>603</v>
      </c>
      <c r="D21" s="47">
        <v>593</v>
      </c>
      <c r="E21" s="47">
        <v>590</v>
      </c>
      <c r="F21" s="47">
        <v>587</v>
      </c>
      <c r="G21" s="47">
        <v>584</v>
      </c>
      <c r="H21" s="47">
        <v>581</v>
      </c>
      <c r="I21" s="47">
        <v>578</v>
      </c>
      <c r="J21" s="47">
        <v>575</v>
      </c>
      <c r="K21" s="47">
        <v>572</v>
      </c>
      <c r="L21" s="47">
        <v>569</v>
      </c>
      <c r="M21" s="47">
        <v>566</v>
      </c>
      <c r="N21" s="47">
        <v>563</v>
      </c>
      <c r="O21" s="47">
        <v>560</v>
      </c>
      <c r="P21" s="47">
        <v>560</v>
      </c>
      <c r="Q21" s="44"/>
    </row>
    <row r="22" spans="1:17" ht="12.75">
      <c r="A22" s="102" t="s">
        <v>42</v>
      </c>
      <c r="B22" s="102"/>
      <c r="C22" s="47">
        <v>-1</v>
      </c>
      <c r="D22" s="47">
        <v>-1</v>
      </c>
      <c r="E22" s="47">
        <v>-25</v>
      </c>
      <c r="F22" s="47">
        <v>66</v>
      </c>
      <c r="G22" s="47">
        <v>157</v>
      </c>
      <c r="H22" s="47">
        <v>248</v>
      </c>
      <c r="I22" s="47">
        <v>339</v>
      </c>
      <c r="J22" s="47">
        <v>380</v>
      </c>
      <c r="K22" s="47">
        <v>421</v>
      </c>
      <c r="L22" s="47">
        <v>461</v>
      </c>
      <c r="M22" s="47">
        <v>501</v>
      </c>
      <c r="N22" s="47">
        <v>541</v>
      </c>
      <c r="O22" s="47">
        <v>581</v>
      </c>
      <c r="P22" s="47">
        <v>791</v>
      </c>
      <c r="Q22" s="44"/>
    </row>
    <row r="23" spans="1:17" ht="12.7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44"/>
    </row>
    <row r="24" spans="1:17" ht="12.7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3"/>
      <c r="Q24" s="44"/>
    </row>
    <row r="25" spans="1:17" ht="13.5" customHeight="1">
      <c r="A25" s="127" t="s">
        <v>33</v>
      </c>
      <c r="B25" s="128"/>
      <c r="C25" s="128"/>
      <c r="D25" s="128"/>
      <c r="E25" s="128"/>
      <c r="F25" s="128"/>
      <c r="G25" s="128"/>
      <c r="H25" s="129"/>
      <c r="I25" s="111" t="s">
        <v>34</v>
      </c>
      <c r="J25" s="112"/>
      <c r="K25" s="113"/>
      <c r="L25" s="132" t="s">
        <v>56</v>
      </c>
      <c r="M25" s="133"/>
      <c r="N25" s="132" t="s">
        <v>767</v>
      </c>
      <c r="O25" s="133"/>
      <c r="P25" s="101"/>
      <c r="Q25" s="44"/>
    </row>
    <row r="26" spans="1:16" ht="51" customHeight="1">
      <c r="A26" s="119"/>
      <c r="B26" s="130"/>
      <c r="C26" s="130"/>
      <c r="D26" s="130"/>
      <c r="E26" s="130"/>
      <c r="F26" s="130"/>
      <c r="G26" s="130"/>
      <c r="H26" s="120"/>
      <c r="I26" s="38" t="s">
        <v>747</v>
      </c>
      <c r="J26" s="38" t="s">
        <v>748</v>
      </c>
      <c r="K26" s="38" t="s">
        <v>35</v>
      </c>
      <c r="L26" s="119"/>
      <c r="M26" s="120"/>
      <c r="N26" s="119"/>
      <c r="O26" s="120"/>
      <c r="P26" s="101"/>
    </row>
    <row r="27" spans="1:16" ht="36" customHeight="1">
      <c r="A27" s="134" t="s">
        <v>43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1:16" ht="32.25" customHeight="1">
      <c r="A28" s="134" t="s">
        <v>44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</row>
    <row r="29" spans="1:16" ht="37.5" customHeight="1">
      <c r="A29" s="134" t="s">
        <v>45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</row>
    <row r="30" spans="1:17" ht="15.75" customHeight="1">
      <c r="A30" s="135" t="s">
        <v>47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7"/>
      <c r="Q30" s="40"/>
    </row>
    <row r="31" spans="1:17" ht="16.5" customHeight="1">
      <c r="A31" s="108" t="s">
        <v>11</v>
      </c>
      <c r="B31" s="108"/>
      <c r="C31" s="108"/>
      <c r="D31" s="108"/>
      <c r="E31" s="108"/>
      <c r="F31" s="108"/>
      <c r="G31" s="108"/>
      <c r="H31" s="108"/>
      <c r="I31" s="111"/>
      <c r="J31" s="112"/>
      <c r="K31" s="112"/>
      <c r="L31" s="112"/>
      <c r="M31" s="112"/>
      <c r="N31" s="112"/>
      <c r="O31" s="112"/>
      <c r="P31" s="113"/>
      <c r="Q31" s="40"/>
    </row>
    <row r="32" spans="1:17" ht="30.75" customHeight="1">
      <c r="A32" s="102" t="s">
        <v>82</v>
      </c>
      <c r="B32" s="102"/>
      <c r="C32" s="102"/>
      <c r="D32" s="102"/>
      <c r="E32" s="102"/>
      <c r="F32" s="102"/>
      <c r="G32" s="102"/>
      <c r="H32" s="102"/>
      <c r="I32" s="38" t="s">
        <v>24</v>
      </c>
      <c r="J32" s="38" t="s">
        <v>24</v>
      </c>
      <c r="K32" s="38" t="s">
        <v>24</v>
      </c>
      <c r="L32" s="101" t="s">
        <v>293</v>
      </c>
      <c r="M32" s="101"/>
      <c r="N32" s="101" t="s">
        <v>97</v>
      </c>
      <c r="O32" s="101"/>
      <c r="P32" s="49"/>
      <c r="Q32" s="44"/>
    </row>
    <row r="33" spans="1:17" ht="30" customHeight="1">
      <c r="A33" s="102" t="s">
        <v>105</v>
      </c>
      <c r="B33" s="102"/>
      <c r="C33" s="102"/>
      <c r="D33" s="102"/>
      <c r="E33" s="102"/>
      <c r="F33" s="102"/>
      <c r="G33" s="102"/>
      <c r="H33" s="102"/>
      <c r="I33" s="38" t="s">
        <v>24</v>
      </c>
      <c r="J33" s="38" t="s">
        <v>24</v>
      </c>
      <c r="K33" s="38" t="s">
        <v>24</v>
      </c>
      <c r="L33" s="101" t="s">
        <v>287</v>
      </c>
      <c r="M33" s="101"/>
      <c r="N33" s="101" t="s">
        <v>288</v>
      </c>
      <c r="O33" s="101"/>
      <c r="P33" s="49"/>
      <c r="Q33" s="44"/>
    </row>
    <row r="34" spans="1:17" ht="30" customHeight="1">
      <c r="A34" s="102" t="s">
        <v>272</v>
      </c>
      <c r="B34" s="102"/>
      <c r="C34" s="102"/>
      <c r="D34" s="102"/>
      <c r="E34" s="102"/>
      <c r="F34" s="102"/>
      <c r="G34" s="102"/>
      <c r="H34" s="102"/>
      <c r="I34" s="38" t="s">
        <v>24</v>
      </c>
      <c r="J34" s="38" t="s">
        <v>24</v>
      </c>
      <c r="K34" s="38" t="s">
        <v>24</v>
      </c>
      <c r="L34" s="101" t="s">
        <v>295</v>
      </c>
      <c r="M34" s="101"/>
      <c r="N34" s="101" t="s">
        <v>292</v>
      </c>
      <c r="O34" s="101"/>
      <c r="P34" s="49"/>
      <c r="Q34" s="44"/>
    </row>
    <row r="35" spans="1:17" ht="31.5" customHeight="1">
      <c r="A35" s="102" t="s">
        <v>273</v>
      </c>
      <c r="B35" s="102"/>
      <c r="C35" s="102"/>
      <c r="D35" s="102"/>
      <c r="E35" s="102"/>
      <c r="F35" s="102"/>
      <c r="G35" s="102"/>
      <c r="H35" s="102"/>
      <c r="I35" s="38" t="s">
        <v>24</v>
      </c>
      <c r="J35" s="38" t="s">
        <v>24</v>
      </c>
      <c r="K35" s="38" t="s">
        <v>24</v>
      </c>
      <c r="L35" s="101" t="s">
        <v>294</v>
      </c>
      <c r="M35" s="101"/>
      <c r="N35" s="101" t="s">
        <v>289</v>
      </c>
      <c r="O35" s="101"/>
      <c r="P35" s="49"/>
      <c r="Q35" s="44"/>
    </row>
    <row r="36" spans="1:17" ht="17.25" customHeight="1">
      <c r="A36" s="102" t="s">
        <v>274</v>
      </c>
      <c r="B36" s="102"/>
      <c r="C36" s="102"/>
      <c r="D36" s="102"/>
      <c r="E36" s="102"/>
      <c r="F36" s="102"/>
      <c r="G36" s="102"/>
      <c r="H36" s="102"/>
      <c r="I36" s="38" t="s">
        <v>24</v>
      </c>
      <c r="J36" s="38" t="s">
        <v>24</v>
      </c>
      <c r="K36" s="38" t="s">
        <v>24</v>
      </c>
      <c r="L36" s="101" t="s">
        <v>95</v>
      </c>
      <c r="M36" s="101"/>
      <c r="N36" s="101" t="s">
        <v>75</v>
      </c>
      <c r="O36" s="101"/>
      <c r="P36" s="49"/>
      <c r="Q36" s="44"/>
    </row>
    <row r="37" spans="1:17" ht="18" customHeight="1">
      <c r="A37" s="102" t="s">
        <v>275</v>
      </c>
      <c r="B37" s="102"/>
      <c r="C37" s="102"/>
      <c r="D37" s="102"/>
      <c r="E37" s="102"/>
      <c r="F37" s="102"/>
      <c r="G37" s="102"/>
      <c r="H37" s="102"/>
      <c r="I37" s="38" t="s">
        <v>24</v>
      </c>
      <c r="J37" s="38" t="s">
        <v>24</v>
      </c>
      <c r="K37" s="38" t="s">
        <v>24</v>
      </c>
      <c r="L37" s="101" t="s">
        <v>95</v>
      </c>
      <c r="M37" s="101"/>
      <c r="N37" s="101" t="s">
        <v>75</v>
      </c>
      <c r="O37" s="101"/>
      <c r="P37" s="49"/>
      <c r="Q37" s="44"/>
    </row>
    <row r="38" spans="1:17" ht="30" customHeight="1">
      <c r="A38" s="102" t="s">
        <v>276</v>
      </c>
      <c r="B38" s="102"/>
      <c r="C38" s="102"/>
      <c r="D38" s="102"/>
      <c r="E38" s="102"/>
      <c r="F38" s="102"/>
      <c r="G38" s="102"/>
      <c r="H38" s="102"/>
      <c r="I38" s="38" t="s">
        <v>24</v>
      </c>
      <c r="J38" s="38" t="s">
        <v>24</v>
      </c>
      <c r="K38" s="38" t="s">
        <v>24</v>
      </c>
      <c r="L38" s="101" t="s">
        <v>755</v>
      </c>
      <c r="M38" s="101"/>
      <c r="N38" s="101" t="s">
        <v>291</v>
      </c>
      <c r="O38" s="101"/>
      <c r="P38" s="49"/>
      <c r="Q38" s="44"/>
    </row>
    <row r="39" spans="1:17" ht="30" customHeight="1">
      <c r="A39" s="102" t="s">
        <v>277</v>
      </c>
      <c r="B39" s="102"/>
      <c r="C39" s="102"/>
      <c r="D39" s="102"/>
      <c r="E39" s="102"/>
      <c r="F39" s="102"/>
      <c r="G39" s="102"/>
      <c r="H39" s="102"/>
      <c r="I39" s="38" t="s">
        <v>24</v>
      </c>
      <c r="J39" s="38" t="s">
        <v>24</v>
      </c>
      <c r="K39" s="38" t="s">
        <v>24</v>
      </c>
      <c r="L39" s="101" t="s">
        <v>758</v>
      </c>
      <c r="M39" s="101"/>
      <c r="N39" s="101" t="s">
        <v>757</v>
      </c>
      <c r="O39" s="101"/>
      <c r="P39" s="49"/>
      <c r="Q39" s="44"/>
    </row>
    <row r="40" spans="1:17" ht="18.75" customHeight="1">
      <c r="A40" s="102" t="s">
        <v>278</v>
      </c>
      <c r="B40" s="102"/>
      <c r="C40" s="102"/>
      <c r="D40" s="102"/>
      <c r="E40" s="102"/>
      <c r="F40" s="102"/>
      <c r="G40" s="102"/>
      <c r="H40" s="102"/>
      <c r="I40" s="38" t="s">
        <v>24</v>
      </c>
      <c r="J40" s="38" t="s">
        <v>24</v>
      </c>
      <c r="K40" s="38" t="s">
        <v>24</v>
      </c>
      <c r="L40" s="101" t="s">
        <v>95</v>
      </c>
      <c r="M40" s="101"/>
      <c r="N40" s="101" t="s">
        <v>75</v>
      </c>
      <c r="O40" s="101"/>
      <c r="P40" s="49"/>
      <c r="Q40" s="44"/>
    </row>
    <row r="41" spans="1:17" ht="30" customHeight="1">
      <c r="A41" s="102" t="s">
        <v>279</v>
      </c>
      <c r="B41" s="102"/>
      <c r="C41" s="102"/>
      <c r="D41" s="102"/>
      <c r="E41" s="102"/>
      <c r="F41" s="102"/>
      <c r="G41" s="102"/>
      <c r="H41" s="102"/>
      <c r="I41" s="38" t="s">
        <v>24</v>
      </c>
      <c r="J41" s="38" t="s">
        <v>24</v>
      </c>
      <c r="K41" s="38" t="s">
        <v>24</v>
      </c>
      <c r="L41" s="101" t="s">
        <v>95</v>
      </c>
      <c r="M41" s="101"/>
      <c r="N41" s="101" t="s">
        <v>80</v>
      </c>
      <c r="O41" s="101"/>
      <c r="P41" s="49"/>
      <c r="Q41" s="44"/>
    </row>
    <row r="42" spans="1:17" ht="40.5" customHeight="1">
      <c r="A42" s="102" t="s">
        <v>280</v>
      </c>
      <c r="B42" s="102"/>
      <c r="C42" s="102"/>
      <c r="D42" s="102"/>
      <c r="E42" s="102"/>
      <c r="F42" s="102"/>
      <c r="G42" s="102"/>
      <c r="H42" s="102"/>
      <c r="I42" s="38" t="s">
        <v>24</v>
      </c>
      <c r="J42" s="38" t="s">
        <v>24</v>
      </c>
      <c r="K42" s="38" t="s">
        <v>24</v>
      </c>
      <c r="L42" s="101" t="s">
        <v>756</v>
      </c>
      <c r="M42" s="101"/>
      <c r="N42" s="101" t="s">
        <v>289</v>
      </c>
      <c r="O42" s="101"/>
      <c r="P42" s="49"/>
      <c r="Q42" s="44"/>
    </row>
    <row r="43" spans="1:17" ht="30" customHeight="1">
      <c r="A43" s="102" t="s">
        <v>281</v>
      </c>
      <c r="B43" s="102"/>
      <c r="C43" s="102"/>
      <c r="D43" s="102"/>
      <c r="E43" s="102"/>
      <c r="F43" s="102"/>
      <c r="G43" s="102"/>
      <c r="H43" s="102"/>
      <c r="I43" s="38" t="s">
        <v>24</v>
      </c>
      <c r="J43" s="38" t="s">
        <v>24</v>
      </c>
      <c r="K43" s="38" t="s">
        <v>24</v>
      </c>
      <c r="L43" s="101" t="s">
        <v>96</v>
      </c>
      <c r="M43" s="101"/>
      <c r="N43" s="101" t="s">
        <v>290</v>
      </c>
      <c r="O43" s="101"/>
      <c r="P43" s="49"/>
      <c r="Q43" s="44"/>
    </row>
    <row r="44" spans="1:17" ht="39" customHeight="1">
      <c r="A44" s="102" t="s">
        <v>282</v>
      </c>
      <c r="B44" s="102"/>
      <c r="C44" s="102"/>
      <c r="D44" s="102"/>
      <c r="E44" s="102"/>
      <c r="F44" s="102"/>
      <c r="G44" s="102"/>
      <c r="H44" s="102"/>
      <c r="I44" s="38" t="s">
        <v>24</v>
      </c>
      <c r="J44" s="38" t="s">
        <v>24</v>
      </c>
      <c r="K44" s="38" t="s">
        <v>24</v>
      </c>
      <c r="L44" s="101" t="s">
        <v>286</v>
      </c>
      <c r="M44" s="101"/>
      <c r="N44" s="101" t="s">
        <v>285</v>
      </c>
      <c r="O44" s="101"/>
      <c r="P44" s="49"/>
      <c r="Q44" s="44"/>
    </row>
    <row r="45" spans="1:17" ht="16.5" customHeight="1">
      <c r="A45" s="102" t="s">
        <v>283</v>
      </c>
      <c r="B45" s="102"/>
      <c r="C45" s="102"/>
      <c r="D45" s="102"/>
      <c r="E45" s="102"/>
      <c r="F45" s="102"/>
      <c r="G45" s="102"/>
      <c r="H45" s="102"/>
      <c r="I45" s="38" t="s">
        <v>24</v>
      </c>
      <c r="J45" s="38" t="s">
        <v>24</v>
      </c>
      <c r="K45" s="38" t="s">
        <v>24</v>
      </c>
      <c r="L45" s="101" t="s">
        <v>284</v>
      </c>
      <c r="M45" s="101"/>
      <c r="N45" s="101" t="s">
        <v>114</v>
      </c>
      <c r="O45" s="101"/>
      <c r="P45" s="49"/>
      <c r="Q45" s="44"/>
    </row>
    <row r="46" spans="1:16" ht="12.75" customHeight="1">
      <c r="A46" s="101" t="s">
        <v>20</v>
      </c>
      <c r="B46" s="114" t="s">
        <v>39</v>
      </c>
      <c r="C46" s="49" t="s">
        <v>10</v>
      </c>
      <c r="D46" s="101" t="s">
        <v>5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14" t="s">
        <v>21</v>
      </c>
    </row>
    <row r="47" spans="1:16" ht="86.25" customHeight="1">
      <c r="A47" s="101"/>
      <c r="B47" s="114"/>
      <c r="C47" s="43">
        <v>2018</v>
      </c>
      <c r="D47" s="43">
        <v>2019</v>
      </c>
      <c r="E47" s="43">
        <v>2020</v>
      </c>
      <c r="F47" s="43">
        <v>2021</v>
      </c>
      <c r="G47" s="43">
        <v>2022</v>
      </c>
      <c r="H47" s="43">
        <v>2023</v>
      </c>
      <c r="I47" s="43">
        <v>2024</v>
      </c>
      <c r="J47" s="43">
        <v>2025</v>
      </c>
      <c r="K47" s="43">
        <v>2026</v>
      </c>
      <c r="L47" s="43">
        <v>2027</v>
      </c>
      <c r="M47" s="43">
        <v>2028</v>
      </c>
      <c r="N47" s="43">
        <v>2029</v>
      </c>
      <c r="O47" s="43">
        <v>2030</v>
      </c>
      <c r="P47" s="114"/>
    </row>
    <row r="48" spans="1:17" ht="16.5" customHeight="1">
      <c r="A48" s="103" t="s">
        <v>28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4"/>
      <c r="Q48" s="40"/>
    </row>
    <row r="49" spans="1:17" ht="42.75" customHeight="1">
      <c r="A49" s="50" t="s">
        <v>296</v>
      </c>
      <c r="B49" s="49">
        <v>28</v>
      </c>
      <c r="C49" s="49">
        <v>25</v>
      </c>
      <c r="D49" s="103" t="s">
        <v>340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4"/>
      <c r="P49" s="49" t="s">
        <v>297</v>
      </c>
      <c r="Q49" s="40" t="s">
        <v>330</v>
      </c>
    </row>
    <row r="50" spans="1:17" ht="17.25" customHeight="1">
      <c r="A50" s="103" t="s">
        <v>29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4"/>
      <c r="Q50" s="40"/>
    </row>
    <row r="51" spans="1:17" ht="31.5" customHeight="1">
      <c r="A51" s="50" t="s">
        <v>298</v>
      </c>
      <c r="B51" s="49">
        <v>29.2</v>
      </c>
      <c r="C51" s="51">
        <f>B51-0.55</f>
        <v>28.65</v>
      </c>
      <c r="D51" s="51">
        <f aca="true" t="shared" si="0" ref="D51:N51">C51-0.55</f>
        <v>28.099999999999998</v>
      </c>
      <c r="E51" s="51">
        <f t="shared" si="0"/>
        <v>27.549999999999997</v>
      </c>
      <c r="F51" s="51">
        <f t="shared" si="0"/>
        <v>26.999999999999996</v>
      </c>
      <c r="G51" s="51">
        <f t="shared" si="0"/>
        <v>26.449999999999996</v>
      </c>
      <c r="H51" s="51">
        <f t="shared" si="0"/>
        <v>25.899999999999995</v>
      </c>
      <c r="I51" s="51">
        <f t="shared" si="0"/>
        <v>25.349999999999994</v>
      </c>
      <c r="J51" s="51">
        <f t="shared" si="0"/>
        <v>24.799999999999994</v>
      </c>
      <c r="K51" s="51">
        <f t="shared" si="0"/>
        <v>24.249999999999993</v>
      </c>
      <c r="L51" s="51">
        <f t="shared" si="0"/>
        <v>23.699999999999992</v>
      </c>
      <c r="M51" s="51">
        <f t="shared" si="0"/>
        <v>23.14999999999999</v>
      </c>
      <c r="N51" s="51">
        <f t="shared" si="0"/>
        <v>22.59999999999999</v>
      </c>
      <c r="O51" s="51">
        <v>22</v>
      </c>
      <c r="P51" s="52" t="s">
        <v>81</v>
      </c>
      <c r="Q51" s="48" t="s">
        <v>330</v>
      </c>
    </row>
    <row r="52" spans="1:18" ht="39.75" customHeight="1">
      <c r="A52" s="50" t="s">
        <v>299</v>
      </c>
      <c r="B52" s="49">
        <v>9.4</v>
      </c>
      <c r="C52" s="49">
        <v>9.4</v>
      </c>
      <c r="D52" s="49">
        <f aca="true" t="shared" si="1" ref="D52:O52">C52-0.1</f>
        <v>9.3</v>
      </c>
      <c r="E52" s="49">
        <f t="shared" si="1"/>
        <v>9.200000000000001</v>
      </c>
      <c r="F52" s="49">
        <f t="shared" si="1"/>
        <v>9.100000000000001</v>
      </c>
      <c r="G52" s="49">
        <f t="shared" si="1"/>
        <v>9.000000000000002</v>
      </c>
      <c r="H52" s="49">
        <f t="shared" si="1"/>
        <v>8.900000000000002</v>
      </c>
      <c r="I52" s="49">
        <f t="shared" si="1"/>
        <v>8.800000000000002</v>
      </c>
      <c r="J52" s="49">
        <f t="shared" si="1"/>
        <v>8.700000000000003</v>
      </c>
      <c r="K52" s="49">
        <f t="shared" si="1"/>
        <v>8.600000000000003</v>
      </c>
      <c r="L52" s="49">
        <f t="shared" si="1"/>
        <v>8.500000000000004</v>
      </c>
      <c r="M52" s="49">
        <f t="shared" si="1"/>
        <v>8.400000000000004</v>
      </c>
      <c r="N52" s="49">
        <f t="shared" si="1"/>
        <v>8.300000000000004</v>
      </c>
      <c r="O52" s="49">
        <f t="shared" si="1"/>
        <v>8.200000000000005</v>
      </c>
      <c r="P52" s="49" t="s">
        <v>302</v>
      </c>
      <c r="Q52" s="48" t="s">
        <v>330</v>
      </c>
      <c r="R52" s="34" t="s">
        <v>776</v>
      </c>
    </row>
    <row r="53" spans="1:18" ht="57" customHeight="1">
      <c r="A53" s="50" t="s">
        <v>300</v>
      </c>
      <c r="B53" s="49">
        <v>69</v>
      </c>
      <c r="C53" s="49">
        <f>B53+1</f>
        <v>70</v>
      </c>
      <c r="D53" s="49">
        <f aca="true" t="shared" si="2" ref="D53:N53">C53+1</f>
        <v>71</v>
      </c>
      <c r="E53" s="49">
        <f t="shared" si="2"/>
        <v>72</v>
      </c>
      <c r="F53" s="49">
        <f t="shared" si="2"/>
        <v>73</v>
      </c>
      <c r="G53" s="49">
        <f t="shared" si="2"/>
        <v>74</v>
      </c>
      <c r="H53" s="49">
        <f t="shared" si="2"/>
        <v>75</v>
      </c>
      <c r="I53" s="49">
        <f t="shared" si="2"/>
        <v>76</v>
      </c>
      <c r="J53" s="49">
        <f t="shared" si="2"/>
        <v>77</v>
      </c>
      <c r="K53" s="49">
        <f t="shared" si="2"/>
        <v>78</v>
      </c>
      <c r="L53" s="49">
        <f t="shared" si="2"/>
        <v>79</v>
      </c>
      <c r="M53" s="49">
        <f t="shared" si="2"/>
        <v>80</v>
      </c>
      <c r="N53" s="49">
        <f t="shared" si="2"/>
        <v>81</v>
      </c>
      <c r="O53" s="49">
        <v>82</v>
      </c>
      <c r="P53" s="49" t="s">
        <v>301</v>
      </c>
      <c r="Q53" s="48" t="s">
        <v>75</v>
      </c>
      <c r="R53" s="53"/>
    </row>
    <row r="54" spans="1:17" ht="12.75">
      <c r="A54" s="121" t="s">
        <v>744</v>
      </c>
      <c r="B54" s="122"/>
      <c r="C54" s="122"/>
      <c r="D54" s="122"/>
      <c r="E54" s="122"/>
      <c r="F54" s="122"/>
      <c r="G54" s="122"/>
      <c r="H54" s="123"/>
      <c r="I54" s="138"/>
      <c r="J54" s="139"/>
      <c r="K54" s="139"/>
      <c r="L54" s="139"/>
      <c r="M54" s="139"/>
      <c r="N54" s="139"/>
      <c r="O54" s="139"/>
      <c r="P54" s="140"/>
      <c r="Q54" s="44"/>
    </row>
    <row r="55" spans="1:17" ht="30" customHeight="1">
      <c r="A55" s="102" t="s">
        <v>48</v>
      </c>
      <c r="B55" s="102"/>
      <c r="C55" s="102"/>
      <c r="D55" s="102"/>
      <c r="E55" s="102"/>
      <c r="F55" s="102"/>
      <c r="G55" s="102"/>
      <c r="H55" s="102"/>
      <c r="I55" s="49" t="s">
        <v>24</v>
      </c>
      <c r="J55" s="49" t="s">
        <v>24</v>
      </c>
      <c r="K55" s="49" t="s">
        <v>24</v>
      </c>
      <c r="L55" s="101" t="s">
        <v>760</v>
      </c>
      <c r="M55" s="101"/>
      <c r="N55" s="101" t="s">
        <v>330</v>
      </c>
      <c r="O55" s="101"/>
      <c r="P55" s="49"/>
      <c r="Q55" s="44"/>
    </row>
    <row r="56" spans="1:17" ht="32.25" customHeight="1">
      <c r="A56" s="102" t="s">
        <v>303</v>
      </c>
      <c r="B56" s="102"/>
      <c r="C56" s="102"/>
      <c r="D56" s="102"/>
      <c r="E56" s="102"/>
      <c r="F56" s="102"/>
      <c r="G56" s="102"/>
      <c r="H56" s="102"/>
      <c r="I56" s="49" t="s">
        <v>24</v>
      </c>
      <c r="J56" s="49" t="s">
        <v>24</v>
      </c>
      <c r="K56" s="49" t="s">
        <v>24</v>
      </c>
      <c r="L56" s="101" t="s">
        <v>760</v>
      </c>
      <c r="M56" s="101"/>
      <c r="N56" s="101" t="s">
        <v>330</v>
      </c>
      <c r="O56" s="101"/>
      <c r="P56" s="49"/>
      <c r="Q56" s="40"/>
    </row>
    <row r="57" spans="1:17" ht="18.75" customHeight="1">
      <c r="A57" s="102" t="s">
        <v>304</v>
      </c>
      <c r="B57" s="102"/>
      <c r="C57" s="102"/>
      <c r="D57" s="102"/>
      <c r="E57" s="102"/>
      <c r="F57" s="102"/>
      <c r="G57" s="102"/>
      <c r="H57" s="102"/>
      <c r="I57" s="49" t="s">
        <v>24</v>
      </c>
      <c r="J57" s="49" t="s">
        <v>24</v>
      </c>
      <c r="K57" s="49" t="s">
        <v>24</v>
      </c>
      <c r="L57" s="101" t="s">
        <v>760</v>
      </c>
      <c r="M57" s="101"/>
      <c r="N57" s="101" t="s">
        <v>330</v>
      </c>
      <c r="O57" s="101"/>
      <c r="P57" s="49"/>
      <c r="Q57" s="40"/>
    </row>
    <row r="58" spans="1:17" ht="28.5" customHeight="1">
      <c r="A58" s="102" t="s">
        <v>305</v>
      </c>
      <c r="B58" s="102"/>
      <c r="C58" s="102"/>
      <c r="D58" s="102"/>
      <c r="E58" s="102"/>
      <c r="F58" s="102"/>
      <c r="G58" s="102"/>
      <c r="H58" s="102"/>
      <c r="I58" s="49" t="s">
        <v>24</v>
      </c>
      <c r="J58" s="49" t="s">
        <v>24</v>
      </c>
      <c r="K58" s="49" t="s">
        <v>24</v>
      </c>
      <c r="L58" s="101" t="s">
        <v>760</v>
      </c>
      <c r="M58" s="101"/>
      <c r="N58" s="101" t="s">
        <v>330</v>
      </c>
      <c r="O58" s="101"/>
      <c r="P58" s="49"/>
      <c r="Q58" s="40"/>
    </row>
    <row r="59" spans="1:17" ht="16.5" customHeight="1">
      <c r="A59" s="102" t="s">
        <v>306</v>
      </c>
      <c r="B59" s="102"/>
      <c r="C59" s="102"/>
      <c r="D59" s="102"/>
      <c r="E59" s="102"/>
      <c r="F59" s="102"/>
      <c r="G59" s="102"/>
      <c r="H59" s="102"/>
      <c r="I59" s="49" t="s">
        <v>24</v>
      </c>
      <c r="J59" s="49" t="s">
        <v>24</v>
      </c>
      <c r="K59" s="49" t="s">
        <v>24</v>
      </c>
      <c r="L59" s="101" t="s">
        <v>760</v>
      </c>
      <c r="M59" s="101"/>
      <c r="N59" s="101" t="s">
        <v>330</v>
      </c>
      <c r="O59" s="101"/>
      <c r="P59" s="49"/>
      <c r="Q59" s="40"/>
    </row>
    <row r="60" spans="1:17" ht="29.25" customHeight="1">
      <c r="A60" s="102" t="s">
        <v>307</v>
      </c>
      <c r="B60" s="102"/>
      <c r="C60" s="102"/>
      <c r="D60" s="102"/>
      <c r="E60" s="102"/>
      <c r="F60" s="102"/>
      <c r="G60" s="102"/>
      <c r="H60" s="102"/>
      <c r="I60" s="49" t="s">
        <v>24</v>
      </c>
      <c r="J60" s="49" t="s">
        <v>24</v>
      </c>
      <c r="K60" s="49" t="s">
        <v>24</v>
      </c>
      <c r="L60" s="101" t="s">
        <v>760</v>
      </c>
      <c r="M60" s="101"/>
      <c r="N60" s="101" t="s">
        <v>330</v>
      </c>
      <c r="O60" s="101"/>
      <c r="P60" s="49"/>
      <c r="Q60" s="40"/>
    </row>
    <row r="61" spans="1:17" ht="26.25" customHeight="1">
      <c r="A61" s="102" t="s">
        <v>308</v>
      </c>
      <c r="B61" s="102"/>
      <c r="C61" s="102"/>
      <c r="D61" s="102"/>
      <c r="E61" s="102"/>
      <c r="F61" s="102"/>
      <c r="G61" s="102"/>
      <c r="H61" s="102"/>
      <c r="I61" s="49" t="s">
        <v>24</v>
      </c>
      <c r="J61" s="49" t="s">
        <v>24</v>
      </c>
      <c r="K61" s="49" t="s">
        <v>24</v>
      </c>
      <c r="L61" s="101" t="s">
        <v>760</v>
      </c>
      <c r="M61" s="101"/>
      <c r="N61" s="101" t="s">
        <v>330</v>
      </c>
      <c r="O61" s="101"/>
      <c r="P61" s="49"/>
      <c r="Q61" s="40"/>
    </row>
    <row r="62" spans="1:17" ht="27" customHeight="1">
      <c r="A62" s="102" t="s">
        <v>309</v>
      </c>
      <c r="B62" s="102"/>
      <c r="C62" s="102"/>
      <c r="D62" s="102"/>
      <c r="E62" s="102"/>
      <c r="F62" s="102"/>
      <c r="G62" s="102"/>
      <c r="H62" s="102"/>
      <c r="I62" s="49" t="s">
        <v>24</v>
      </c>
      <c r="J62" s="49" t="s">
        <v>24</v>
      </c>
      <c r="K62" s="49" t="s">
        <v>24</v>
      </c>
      <c r="L62" s="101" t="s">
        <v>761</v>
      </c>
      <c r="M62" s="101"/>
      <c r="N62" s="101" t="s">
        <v>337</v>
      </c>
      <c r="O62" s="101"/>
      <c r="P62" s="49"/>
      <c r="Q62" s="40"/>
    </row>
    <row r="63" spans="1:17" ht="27.75" customHeight="1">
      <c r="A63" s="102" t="s">
        <v>310</v>
      </c>
      <c r="B63" s="102"/>
      <c r="C63" s="102"/>
      <c r="D63" s="102"/>
      <c r="E63" s="102"/>
      <c r="F63" s="102"/>
      <c r="G63" s="102"/>
      <c r="H63" s="102"/>
      <c r="I63" s="49" t="s">
        <v>24</v>
      </c>
      <c r="J63" s="49" t="s">
        <v>24</v>
      </c>
      <c r="K63" s="49" t="s">
        <v>24</v>
      </c>
      <c r="L63" s="101" t="s">
        <v>761</v>
      </c>
      <c r="M63" s="101"/>
      <c r="N63" s="101" t="s">
        <v>337</v>
      </c>
      <c r="O63" s="101"/>
      <c r="P63" s="49"/>
      <c r="Q63" s="54"/>
    </row>
    <row r="64" spans="1:17" ht="16.5" customHeight="1">
      <c r="A64" s="102" t="s">
        <v>311</v>
      </c>
      <c r="B64" s="102"/>
      <c r="C64" s="102"/>
      <c r="D64" s="102"/>
      <c r="E64" s="102"/>
      <c r="F64" s="102"/>
      <c r="G64" s="102"/>
      <c r="H64" s="102"/>
      <c r="I64" s="49" t="s">
        <v>24</v>
      </c>
      <c r="J64" s="49" t="s">
        <v>24</v>
      </c>
      <c r="K64" s="49" t="s">
        <v>24</v>
      </c>
      <c r="L64" s="101" t="s">
        <v>760</v>
      </c>
      <c r="M64" s="101"/>
      <c r="N64" s="101" t="s">
        <v>330</v>
      </c>
      <c r="O64" s="101"/>
      <c r="P64" s="49"/>
      <c r="Q64" s="54"/>
    </row>
    <row r="65" spans="1:17" ht="28.5" customHeight="1">
      <c r="A65" s="102" t="s">
        <v>312</v>
      </c>
      <c r="B65" s="102"/>
      <c r="C65" s="102"/>
      <c r="D65" s="102"/>
      <c r="E65" s="102"/>
      <c r="F65" s="102"/>
      <c r="G65" s="102"/>
      <c r="H65" s="102"/>
      <c r="I65" s="49" t="s">
        <v>24</v>
      </c>
      <c r="J65" s="49" t="s">
        <v>24</v>
      </c>
      <c r="K65" s="49" t="s">
        <v>24</v>
      </c>
      <c r="L65" s="101" t="s">
        <v>761</v>
      </c>
      <c r="M65" s="101"/>
      <c r="N65" s="101" t="s">
        <v>337</v>
      </c>
      <c r="O65" s="101"/>
      <c r="P65" s="49"/>
      <c r="Q65" s="54"/>
    </row>
    <row r="66" spans="1:17" ht="30.75" customHeight="1">
      <c r="A66" s="102" t="s">
        <v>313</v>
      </c>
      <c r="B66" s="102"/>
      <c r="C66" s="102"/>
      <c r="D66" s="102"/>
      <c r="E66" s="102"/>
      <c r="F66" s="102"/>
      <c r="G66" s="102"/>
      <c r="H66" s="102"/>
      <c r="I66" s="49" t="s">
        <v>24</v>
      </c>
      <c r="J66" s="49" t="s">
        <v>24</v>
      </c>
      <c r="K66" s="49" t="s">
        <v>24</v>
      </c>
      <c r="L66" s="101" t="s">
        <v>761</v>
      </c>
      <c r="M66" s="101"/>
      <c r="N66" s="101" t="s">
        <v>330</v>
      </c>
      <c r="O66" s="101"/>
      <c r="P66" s="49"/>
      <c r="Q66" s="54"/>
    </row>
    <row r="67" spans="1:17" ht="17.25" customHeight="1">
      <c r="A67" s="102" t="s">
        <v>314</v>
      </c>
      <c r="B67" s="102"/>
      <c r="C67" s="102"/>
      <c r="D67" s="102"/>
      <c r="E67" s="102"/>
      <c r="F67" s="102"/>
      <c r="G67" s="102"/>
      <c r="H67" s="102"/>
      <c r="I67" s="49" t="s">
        <v>24</v>
      </c>
      <c r="J67" s="49" t="s">
        <v>24</v>
      </c>
      <c r="K67" s="49" t="s">
        <v>24</v>
      </c>
      <c r="L67" s="101" t="s">
        <v>760</v>
      </c>
      <c r="M67" s="101"/>
      <c r="N67" s="101" t="s">
        <v>330</v>
      </c>
      <c r="O67" s="101"/>
      <c r="P67" s="49"/>
      <c r="Q67" s="54"/>
    </row>
    <row r="68" spans="1:17" ht="26.25" customHeight="1">
      <c r="A68" s="102" t="s">
        <v>315</v>
      </c>
      <c r="B68" s="102"/>
      <c r="C68" s="102"/>
      <c r="D68" s="102"/>
      <c r="E68" s="102"/>
      <c r="F68" s="102"/>
      <c r="G68" s="102"/>
      <c r="H68" s="102"/>
      <c r="I68" s="49" t="s">
        <v>24</v>
      </c>
      <c r="J68" s="49" t="s">
        <v>24</v>
      </c>
      <c r="K68" s="49" t="s">
        <v>24</v>
      </c>
      <c r="L68" s="101" t="s">
        <v>760</v>
      </c>
      <c r="M68" s="101"/>
      <c r="N68" s="101" t="s">
        <v>330</v>
      </c>
      <c r="O68" s="101"/>
      <c r="P68" s="49"/>
      <c r="Q68" s="54"/>
    </row>
    <row r="69" spans="1:17" ht="27.75" customHeight="1">
      <c r="A69" s="102" t="s">
        <v>316</v>
      </c>
      <c r="B69" s="102"/>
      <c r="C69" s="102"/>
      <c r="D69" s="102"/>
      <c r="E69" s="102"/>
      <c r="F69" s="102"/>
      <c r="G69" s="102"/>
      <c r="H69" s="102"/>
      <c r="I69" s="49" t="s">
        <v>24</v>
      </c>
      <c r="J69" s="49" t="s">
        <v>24</v>
      </c>
      <c r="K69" s="49" t="s">
        <v>24</v>
      </c>
      <c r="L69" s="101" t="s">
        <v>760</v>
      </c>
      <c r="M69" s="101"/>
      <c r="N69" s="101" t="s">
        <v>330</v>
      </c>
      <c r="O69" s="101"/>
      <c r="P69" s="49"/>
      <c r="Q69" s="54"/>
    </row>
    <row r="70" spans="1:17" ht="19.5" customHeight="1">
      <c r="A70" s="102" t="s">
        <v>317</v>
      </c>
      <c r="B70" s="102"/>
      <c r="C70" s="102"/>
      <c r="D70" s="102"/>
      <c r="E70" s="102"/>
      <c r="F70" s="102"/>
      <c r="G70" s="102"/>
      <c r="H70" s="102"/>
      <c r="I70" s="49" t="s">
        <v>24</v>
      </c>
      <c r="J70" s="49" t="s">
        <v>24</v>
      </c>
      <c r="K70" s="49" t="s">
        <v>24</v>
      </c>
      <c r="L70" s="101" t="s">
        <v>760</v>
      </c>
      <c r="M70" s="101"/>
      <c r="N70" s="101" t="s">
        <v>330</v>
      </c>
      <c r="O70" s="101"/>
      <c r="P70" s="49"/>
      <c r="Q70" s="54"/>
    </row>
    <row r="71" spans="1:17" ht="27.75" customHeight="1">
      <c r="A71" s="102" t="s">
        <v>318</v>
      </c>
      <c r="B71" s="102"/>
      <c r="C71" s="102"/>
      <c r="D71" s="102"/>
      <c r="E71" s="102"/>
      <c r="F71" s="102"/>
      <c r="G71" s="102"/>
      <c r="H71" s="102"/>
      <c r="I71" s="49" t="s">
        <v>24</v>
      </c>
      <c r="J71" s="49" t="s">
        <v>24</v>
      </c>
      <c r="K71" s="49" t="s">
        <v>24</v>
      </c>
      <c r="L71" s="101" t="s">
        <v>759</v>
      </c>
      <c r="M71" s="101"/>
      <c r="N71" s="101" t="s">
        <v>338</v>
      </c>
      <c r="O71" s="101"/>
      <c r="P71" s="49"/>
      <c r="Q71" s="54"/>
    </row>
    <row r="72" spans="1:17" ht="30.75" customHeight="1">
      <c r="A72" s="102" t="s">
        <v>319</v>
      </c>
      <c r="B72" s="102"/>
      <c r="C72" s="102"/>
      <c r="D72" s="102"/>
      <c r="E72" s="102"/>
      <c r="F72" s="102"/>
      <c r="G72" s="102"/>
      <c r="H72" s="102"/>
      <c r="I72" s="49" t="s">
        <v>24</v>
      </c>
      <c r="J72" s="49" t="s">
        <v>24</v>
      </c>
      <c r="K72" s="49" t="s">
        <v>24</v>
      </c>
      <c r="L72" s="101" t="s">
        <v>759</v>
      </c>
      <c r="M72" s="101"/>
      <c r="N72" s="101" t="s">
        <v>338</v>
      </c>
      <c r="O72" s="101"/>
      <c r="P72" s="49"/>
      <c r="Q72" s="54"/>
    </row>
    <row r="73" spans="1:17" ht="18.75" customHeight="1">
      <c r="A73" s="102" t="s">
        <v>320</v>
      </c>
      <c r="B73" s="102"/>
      <c r="C73" s="102"/>
      <c r="D73" s="102"/>
      <c r="E73" s="102"/>
      <c r="F73" s="102"/>
      <c r="G73" s="102"/>
      <c r="H73" s="102"/>
      <c r="I73" s="49" t="s">
        <v>24</v>
      </c>
      <c r="J73" s="49" t="s">
        <v>24</v>
      </c>
      <c r="K73" s="49" t="s">
        <v>24</v>
      </c>
      <c r="L73" s="101" t="s">
        <v>760</v>
      </c>
      <c r="M73" s="101"/>
      <c r="N73" s="101" t="s">
        <v>330</v>
      </c>
      <c r="O73" s="101"/>
      <c r="P73" s="49"/>
      <c r="Q73" s="54"/>
    </row>
    <row r="74" spans="1:17" ht="20.25" customHeight="1">
      <c r="A74" s="102" t="s">
        <v>321</v>
      </c>
      <c r="B74" s="102"/>
      <c r="C74" s="102"/>
      <c r="D74" s="102"/>
      <c r="E74" s="102"/>
      <c r="F74" s="102"/>
      <c r="G74" s="102"/>
      <c r="H74" s="102"/>
      <c r="I74" s="49" t="s">
        <v>24</v>
      </c>
      <c r="J74" s="49" t="s">
        <v>24</v>
      </c>
      <c r="K74" s="49" t="s">
        <v>24</v>
      </c>
      <c r="L74" s="101" t="s">
        <v>760</v>
      </c>
      <c r="M74" s="101"/>
      <c r="N74" s="101" t="s">
        <v>330</v>
      </c>
      <c r="O74" s="101"/>
      <c r="P74" s="49"/>
      <c r="Q74" s="54"/>
    </row>
    <row r="75" spans="1:17" ht="30" customHeight="1">
      <c r="A75" s="102" t="s">
        <v>322</v>
      </c>
      <c r="B75" s="102"/>
      <c r="C75" s="102"/>
      <c r="D75" s="102"/>
      <c r="E75" s="102"/>
      <c r="F75" s="102"/>
      <c r="G75" s="102"/>
      <c r="H75" s="102"/>
      <c r="I75" s="49" t="s">
        <v>24</v>
      </c>
      <c r="J75" s="49" t="s">
        <v>24</v>
      </c>
      <c r="K75" s="49" t="s">
        <v>24</v>
      </c>
      <c r="L75" s="101" t="s">
        <v>762</v>
      </c>
      <c r="M75" s="101"/>
      <c r="N75" s="101" t="s">
        <v>331</v>
      </c>
      <c r="O75" s="101"/>
      <c r="P75" s="49"/>
      <c r="Q75" s="54"/>
    </row>
    <row r="76" spans="1:17" ht="18" customHeight="1">
      <c r="A76" s="102" t="s">
        <v>323</v>
      </c>
      <c r="B76" s="102"/>
      <c r="C76" s="102"/>
      <c r="D76" s="102"/>
      <c r="E76" s="102"/>
      <c r="F76" s="102"/>
      <c r="G76" s="102"/>
      <c r="H76" s="102"/>
      <c r="I76" s="49" t="s">
        <v>24</v>
      </c>
      <c r="J76" s="49" t="s">
        <v>24</v>
      </c>
      <c r="K76" s="49" t="s">
        <v>24</v>
      </c>
      <c r="L76" s="101" t="s">
        <v>763</v>
      </c>
      <c r="M76" s="101"/>
      <c r="N76" s="101" t="s">
        <v>339</v>
      </c>
      <c r="O76" s="101"/>
      <c r="P76" s="49"/>
      <c r="Q76" s="40"/>
    </row>
    <row r="77" spans="1:17" ht="12.75" customHeight="1">
      <c r="A77" s="141" t="s">
        <v>20</v>
      </c>
      <c r="B77" s="114" t="s">
        <v>39</v>
      </c>
      <c r="C77" s="48" t="s">
        <v>10</v>
      </c>
      <c r="D77" s="103" t="s">
        <v>5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4"/>
      <c r="P77" s="114" t="s">
        <v>21</v>
      </c>
      <c r="Q77" s="54"/>
    </row>
    <row r="78" spans="1:16" ht="81.75" customHeight="1">
      <c r="A78" s="142"/>
      <c r="B78" s="115"/>
      <c r="C78" s="43">
        <v>2018</v>
      </c>
      <c r="D78" s="43">
        <v>2019</v>
      </c>
      <c r="E78" s="43">
        <v>2020</v>
      </c>
      <c r="F78" s="43">
        <v>2021</v>
      </c>
      <c r="G78" s="43">
        <v>2022</v>
      </c>
      <c r="H78" s="43">
        <v>2023</v>
      </c>
      <c r="I78" s="43">
        <v>2024</v>
      </c>
      <c r="J78" s="43">
        <v>2025</v>
      </c>
      <c r="K78" s="43">
        <v>2026</v>
      </c>
      <c r="L78" s="43">
        <v>2027</v>
      </c>
      <c r="M78" s="43">
        <v>2028</v>
      </c>
      <c r="N78" s="43">
        <v>2029</v>
      </c>
      <c r="O78" s="43">
        <v>2030</v>
      </c>
      <c r="P78" s="114"/>
    </row>
    <row r="79" spans="1:17" ht="17.25" customHeight="1">
      <c r="A79" s="103" t="s">
        <v>29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4"/>
      <c r="Q79" s="40"/>
    </row>
    <row r="80" spans="1:17" ht="28.5" customHeight="1">
      <c r="A80" s="50" t="s">
        <v>324</v>
      </c>
      <c r="B80" s="49">
        <v>1428</v>
      </c>
      <c r="C80" s="49">
        <v>1400</v>
      </c>
      <c r="D80" s="49">
        <v>1300</v>
      </c>
      <c r="E80" s="49">
        <v>1200</v>
      </c>
      <c r="F80" s="49">
        <v>1135</v>
      </c>
      <c r="G80" s="49">
        <v>1128</v>
      </c>
      <c r="H80" s="49">
        <v>1120</v>
      </c>
      <c r="I80" s="49">
        <v>1110</v>
      </c>
      <c r="J80" s="49">
        <v>1095</v>
      </c>
      <c r="K80" s="49">
        <v>1080</v>
      </c>
      <c r="L80" s="49">
        <v>1070</v>
      </c>
      <c r="M80" s="49">
        <v>1060</v>
      </c>
      <c r="N80" s="49">
        <v>1055</v>
      </c>
      <c r="O80" s="49">
        <v>1050.2</v>
      </c>
      <c r="P80" s="141" t="s">
        <v>333</v>
      </c>
      <c r="Q80" s="48" t="s">
        <v>330</v>
      </c>
    </row>
    <row r="81" spans="1:17" ht="12.75">
      <c r="A81" s="50" t="s">
        <v>32</v>
      </c>
      <c r="B81" s="49"/>
      <c r="C81" s="55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143"/>
      <c r="Q81" s="48" t="s">
        <v>330</v>
      </c>
    </row>
    <row r="82" spans="1:18" ht="28.5" customHeight="1">
      <c r="A82" s="56" t="s">
        <v>325</v>
      </c>
      <c r="B82" s="57">
        <v>993.4</v>
      </c>
      <c r="C82" s="57">
        <v>950</v>
      </c>
      <c r="D82" s="57">
        <f>C82*99.2/100</f>
        <v>942.4</v>
      </c>
      <c r="E82" s="57">
        <f>D82*99.6/100</f>
        <v>938.6303999999999</v>
      </c>
      <c r="F82" s="57">
        <v>910</v>
      </c>
      <c r="G82" s="57">
        <f>F82*99/100</f>
        <v>900.9</v>
      </c>
      <c r="H82" s="57">
        <f>G82*99.2/100</f>
        <v>893.6928</v>
      </c>
      <c r="I82" s="57">
        <f>H82*99/100</f>
        <v>884.7558720000001</v>
      </c>
      <c r="J82" s="57">
        <f>I82*99/100</f>
        <v>875.90831328</v>
      </c>
      <c r="K82" s="57">
        <f>J82*99.4/100</f>
        <v>870.65286340032</v>
      </c>
      <c r="L82" s="57">
        <f>K82*99.4/100</f>
        <v>865.4289462199181</v>
      </c>
      <c r="M82" s="57">
        <f>L82*99.4/100</f>
        <v>860.2363725425987</v>
      </c>
      <c r="N82" s="57">
        <f>M82*99.2/100</f>
        <v>853.354481562258</v>
      </c>
      <c r="O82" s="57">
        <f>N82*99.9/100</f>
        <v>852.5011270806957</v>
      </c>
      <c r="P82" s="143"/>
      <c r="Q82" s="48" t="s">
        <v>330</v>
      </c>
      <c r="R82" s="34" t="s">
        <v>776</v>
      </c>
    </row>
    <row r="83" spans="1:18" ht="27.75" customHeight="1">
      <c r="A83" s="56" t="s">
        <v>326</v>
      </c>
      <c r="B83" s="57">
        <v>197.1</v>
      </c>
      <c r="C83" s="57">
        <f aca="true" t="shared" si="3" ref="C83:O83">B83*99.5/100</f>
        <v>196.11450000000002</v>
      </c>
      <c r="D83" s="57">
        <f t="shared" si="3"/>
        <v>195.13392750000003</v>
      </c>
      <c r="E83" s="57">
        <f t="shared" si="3"/>
        <v>194.15825786250002</v>
      </c>
      <c r="F83" s="57">
        <f t="shared" si="3"/>
        <v>193.18746657318752</v>
      </c>
      <c r="G83" s="57">
        <f t="shared" si="3"/>
        <v>192.2215292403216</v>
      </c>
      <c r="H83" s="57">
        <f t="shared" si="3"/>
        <v>191.26042159411998</v>
      </c>
      <c r="I83" s="57">
        <f t="shared" si="3"/>
        <v>190.3041194861494</v>
      </c>
      <c r="J83" s="57">
        <f t="shared" si="3"/>
        <v>189.35259888871863</v>
      </c>
      <c r="K83" s="57">
        <f t="shared" si="3"/>
        <v>188.40583589427504</v>
      </c>
      <c r="L83" s="57">
        <f t="shared" si="3"/>
        <v>187.46380671480364</v>
      </c>
      <c r="M83" s="57">
        <f t="shared" si="3"/>
        <v>186.52648768122964</v>
      </c>
      <c r="N83" s="57">
        <f t="shared" si="3"/>
        <v>185.59385524282348</v>
      </c>
      <c r="O83" s="57">
        <f t="shared" si="3"/>
        <v>184.66588596660935</v>
      </c>
      <c r="P83" s="129"/>
      <c r="Q83" s="48" t="s">
        <v>330</v>
      </c>
      <c r="R83" s="34" t="s">
        <v>776</v>
      </c>
    </row>
    <row r="84" spans="1:17" ht="29.25" customHeight="1">
      <c r="A84" s="56" t="s">
        <v>327</v>
      </c>
      <c r="B84" s="38">
        <v>2.6</v>
      </c>
      <c r="C84" s="49">
        <v>2.8</v>
      </c>
      <c r="D84" s="49">
        <v>2.8</v>
      </c>
      <c r="E84" s="49">
        <v>2.8</v>
      </c>
      <c r="F84" s="49">
        <v>2.8</v>
      </c>
      <c r="G84" s="49">
        <v>2.7</v>
      </c>
      <c r="H84" s="49">
        <v>2.7</v>
      </c>
      <c r="I84" s="49">
        <v>2.7</v>
      </c>
      <c r="J84" s="49">
        <v>2.7</v>
      </c>
      <c r="K84" s="49">
        <v>2.7</v>
      </c>
      <c r="L84" s="49">
        <v>2.7</v>
      </c>
      <c r="M84" s="49">
        <v>2.7</v>
      </c>
      <c r="N84" s="49">
        <v>2.6</v>
      </c>
      <c r="O84" s="49">
        <v>2.6</v>
      </c>
      <c r="P84" s="120"/>
      <c r="Q84" s="48" t="s">
        <v>330</v>
      </c>
    </row>
    <row r="85" spans="1:18" ht="29.25" customHeight="1">
      <c r="A85" s="50" t="s">
        <v>553</v>
      </c>
      <c r="B85" s="38">
        <v>71.6</v>
      </c>
      <c r="C85" s="38" t="s">
        <v>773</v>
      </c>
      <c r="D85" s="38">
        <v>95</v>
      </c>
      <c r="E85" s="38">
        <v>95</v>
      </c>
      <c r="F85" s="38">
        <v>95</v>
      </c>
      <c r="G85" s="38">
        <v>95</v>
      </c>
      <c r="H85" s="38">
        <v>95</v>
      </c>
      <c r="I85" s="38">
        <v>95</v>
      </c>
      <c r="J85" s="38">
        <v>95</v>
      </c>
      <c r="K85" s="38">
        <v>95</v>
      </c>
      <c r="L85" s="38">
        <v>95</v>
      </c>
      <c r="M85" s="38">
        <v>95</v>
      </c>
      <c r="N85" s="38">
        <v>95</v>
      </c>
      <c r="O85" s="49">
        <v>100</v>
      </c>
      <c r="P85" s="58" t="s">
        <v>335</v>
      </c>
      <c r="Q85" s="48" t="s">
        <v>330</v>
      </c>
      <c r="R85" s="34" t="s">
        <v>776</v>
      </c>
    </row>
    <row r="86" spans="1:17" ht="27.75" customHeight="1">
      <c r="A86" s="50" t="s">
        <v>328</v>
      </c>
      <c r="B86" s="49">
        <v>69</v>
      </c>
      <c r="C86" s="59">
        <v>70.2</v>
      </c>
      <c r="D86" s="60">
        <v>70.5</v>
      </c>
      <c r="E86" s="59">
        <v>72.2</v>
      </c>
      <c r="F86" s="59">
        <v>73.6</v>
      </c>
      <c r="G86" s="59">
        <v>75.5</v>
      </c>
      <c r="H86" s="59">
        <v>77.5</v>
      </c>
      <c r="I86" s="59">
        <v>80.5</v>
      </c>
      <c r="J86" s="60">
        <v>80.7</v>
      </c>
      <c r="K86" s="59">
        <v>80.7</v>
      </c>
      <c r="L86" s="59">
        <v>80.8</v>
      </c>
      <c r="M86" s="59">
        <v>80.8</v>
      </c>
      <c r="N86" s="59">
        <v>80.8</v>
      </c>
      <c r="O86" s="59">
        <v>80.9</v>
      </c>
      <c r="P86" s="49" t="s">
        <v>334</v>
      </c>
      <c r="Q86" s="48" t="s">
        <v>330</v>
      </c>
    </row>
    <row r="87" spans="1:17" ht="41.25" customHeight="1">
      <c r="A87" s="50" t="s">
        <v>554</v>
      </c>
      <c r="B87" s="49">
        <v>98</v>
      </c>
      <c r="C87" s="49">
        <v>98</v>
      </c>
      <c r="D87" s="49">
        <v>98</v>
      </c>
      <c r="E87" s="49">
        <v>98</v>
      </c>
      <c r="F87" s="49">
        <v>98</v>
      </c>
      <c r="G87" s="49">
        <v>98</v>
      </c>
      <c r="H87" s="49">
        <v>98</v>
      </c>
      <c r="I87" s="49">
        <v>98</v>
      </c>
      <c r="J87" s="49">
        <v>98</v>
      </c>
      <c r="K87" s="49">
        <v>98</v>
      </c>
      <c r="L87" s="49">
        <v>98</v>
      </c>
      <c r="M87" s="49">
        <v>98</v>
      </c>
      <c r="N87" s="49">
        <v>98</v>
      </c>
      <c r="O87" s="59">
        <v>100</v>
      </c>
      <c r="P87" s="49" t="s">
        <v>332</v>
      </c>
      <c r="Q87" s="48" t="s">
        <v>330</v>
      </c>
    </row>
    <row r="88" spans="1:17" ht="30.75" customHeight="1">
      <c r="A88" s="50" t="s">
        <v>329</v>
      </c>
      <c r="B88" s="49">
        <v>10.2</v>
      </c>
      <c r="C88" s="49">
        <v>7</v>
      </c>
      <c r="D88" s="49">
        <v>7</v>
      </c>
      <c r="E88" s="49">
        <v>6.9</v>
      </c>
      <c r="F88" s="49">
        <v>6.9</v>
      </c>
      <c r="G88" s="49">
        <v>6.9</v>
      </c>
      <c r="H88" s="49">
        <v>6.8</v>
      </c>
      <c r="I88" s="49">
        <v>6.8</v>
      </c>
      <c r="J88" s="49">
        <v>6.8</v>
      </c>
      <c r="K88" s="49">
        <v>6.7</v>
      </c>
      <c r="L88" s="49">
        <v>6.7</v>
      </c>
      <c r="M88" s="49">
        <v>6.7</v>
      </c>
      <c r="N88" s="49">
        <v>6.6</v>
      </c>
      <c r="O88" s="49">
        <v>6.6</v>
      </c>
      <c r="P88" s="52" t="s">
        <v>336</v>
      </c>
      <c r="Q88" s="48" t="s">
        <v>330</v>
      </c>
    </row>
    <row r="89" spans="1:17" ht="12.75">
      <c r="A89" s="108" t="s">
        <v>12</v>
      </c>
      <c r="B89" s="108"/>
      <c r="C89" s="108"/>
      <c r="D89" s="108"/>
      <c r="E89" s="108"/>
      <c r="F89" s="108"/>
      <c r="G89" s="108"/>
      <c r="H89" s="108"/>
      <c r="I89" s="138"/>
      <c r="J89" s="139"/>
      <c r="K89" s="139"/>
      <c r="L89" s="139"/>
      <c r="M89" s="139"/>
      <c r="N89" s="139"/>
      <c r="O89" s="139"/>
      <c r="P89" s="140"/>
      <c r="Q89" s="44"/>
    </row>
    <row r="90" spans="1:17" ht="27.75" customHeight="1">
      <c r="A90" s="102" t="s">
        <v>235</v>
      </c>
      <c r="B90" s="102"/>
      <c r="C90" s="102"/>
      <c r="D90" s="102"/>
      <c r="E90" s="102"/>
      <c r="F90" s="102"/>
      <c r="G90" s="102"/>
      <c r="H90" s="102"/>
      <c r="I90" s="38" t="s">
        <v>24</v>
      </c>
      <c r="J90" s="38" t="s">
        <v>24</v>
      </c>
      <c r="K90" s="38" t="s">
        <v>24</v>
      </c>
      <c r="L90" s="101" t="s">
        <v>146</v>
      </c>
      <c r="M90" s="101"/>
      <c r="N90" s="101" t="s">
        <v>49</v>
      </c>
      <c r="O90" s="101"/>
      <c r="P90" s="49"/>
      <c r="Q90" s="44"/>
    </row>
    <row r="91" spans="1:16" ht="28.5" customHeight="1">
      <c r="A91" s="102" t="s">
        <v>23</v>
      </c>
      <c r="B91" s="102"/>
      <c r="C91" s="102"/>
      <c r="D91" s="102"/>
      <c r="E91" s="102"/>
      <c r="F91" s="102"/>
      <c r="G91" s="102"/>
      <c r="H91" s="102"/>
      <c r="I91" s="38" t="s">
        <v>24</v>
      </c>
      <c r="J91" s="38" t="s">
        <v>24</v>
      </c>
      <c r="K91" s="38" t="s">
        <v>24</v>
      </c>
      <c r="L91" s="101" t="s">
        <v>243</v>
      </c>
      <c r="M91" s="101"/>
      <c r="N91" s="101" t="s">
        <v>242</v>
      </c>
      <c r="O91" s="101"/>
      <c r="P91" s="49"/>
    </row>
    <row r="92" spans="1:16" ht="21.75" customHeight="1">
      <c r="A92" s="102" t="s">
        <v>236</v>
      </c>
      <c r="B92" s="102"/>
      <c r="C92" s="102"/>
      <c r="D92" s="102"/>
      <c r="E92" s="102"/>
      <c r="F92" s="102"/>
      <c r="G92" s="102"/>
      <c r="H92" s="102"/>
      <c r="I92" s="38" t="s">
        <v>24</v>
      </c>
      <c r="J92" s="38" t="s">
        <v>24</v>
      </c>
      <c r="K92" s="38" t="s">
        <v>24</v>
      </c>
      <c r="L92" s="101" t="s">
        <v>146</v>
      </c>
      <c r="M92" s="101"/>
      <c r="N92" s="101" t="s">
        <v>241</v>
      </c>
      <c r="O92" s="101"/>
      <c r="P92" s="49"/>
    </row>
    <row r="93" spans="1:16" ht="16.5" customHeight="1">
      <c r="A93" s="102" t="s">
        <v>237</v>
      </c>
      <c r="B93" s="102"/>
      <c r="C93" s="102"/>
      <c r="D93" s="102"/>
      <c r="E93" s="102"/>
      <c r="F93" s="102"/>
      <c r="G93" s="102"/>
      <c r="H93" s="102"/>
      <c r="I93" s="38" t="s">
        <v>24</v>
      </c>
      <c r="J93" s="38" t="s">
        <v>24</v>
      </c>
      <c r="K93" s="38" t="s">
        <v>24</v>
      </c>
      <c r="L93" s="101" t="s">
        <v>146</v>
      </c>
      <c r="M93" s="101"/>
      <c r="N93" s="101" t="s">
        <v>91</v>
      </c>
      <c r="O93" s="101"/>
      <c r="P93" s="49"/>
    </row>
    <row r="94" spans="1:16" ht="31.5" customHeight="1">
      <c r="A94" s="102" t="s">
        <v>250</v>
      </c>
      <c r="B94" s="102"/>
      <c r="C94" s="102"/>
      <c r="D94" s="102"/>
      <c r="E94" s="102"/>
      <c r="F94" s="102"/>
      <c r="G94" s="102"/>
      <c r="H94" s="102"/>
      <c r="I94" s="38" t="s">
        <v>24</v>
      </c>
      <c r="J94" s="38" t="s">
        <v>24</v>
      </c>
      <c r="K94" s="38" t="s">
        <v>24</v>
      </c>
      <c r="L94" s="101" t="s">
        <v>146</v>
      </c>
      <c r="M94" s="101"/>
      <c r="N94" s="101" t="s">
        <v>49</v>
      </c>
      <c r="O94" s="101"/>
      <c r="P94" s="49"/>
    </row>
    <row r="95" spans="1:16" ht="31.5" customHeight="1">
      <c r="A95" s="102" t="s">
        <v>238</v>
      </c>
      <c r="B95" s="102"/>
      <c r="C95" s="102"/>
      <c r="D95" s="102"/>
      <c r="E95" s="102"/>
      <c r="F95" s="102"/>
      <c r="G95" s="102"/>
      <c r="H95" s="102"/>
      <c r="I95" s="38" t="s">
        <v>24</v>
      </c>
      <c r="J95" s="38" t="s">
        <v>24</v>
      </c>
      <c r="K95" s="38" t="s">
        <v>24</v>
      </c>
      <c r="L95" s="101" t="s">
        <v>146</v>
      </c>
      <c r="M95" s="101"/>
      <c r="N95" s="101" t="s">
        <v>91</v>
      </c>
      <c r="O95" s="101"/>
      <c r="P95" s="49"/>
    </row>
    <row r="96" spans="1:16" ht="18" customHeight="1">
      <c r="A96" s="102" t="s">
        <v>83</v>
      </c>
      <c r="B96" s="102"/>
      <c r="C96" s="102"/>
      <c r="D96" s="102"/>
      <c r="E96" s="102"/>
      <c r="F96" s="102"/>
      <c r="G96" s="102"/>
      <c r="H96" s="102"/>
      <c r="I96" s="38" t="s">
        <v>24</v>
      </c>
      <c r="J96" s="38" t="s">
        <v>24</v>
      </c>
      <c r="K96" s="38" t="s">
        <v>24</v>
      </c>
      <c r="L96" s="101" t="s">
        <v>146</v>
      </c>
      <c r="M96" s="101"/>
      <c r="N96" s="101" t="s">
        <v>91</v>
      </c>
      <c r="O96" s="101"/>
      <c r="P96" s="49"/>
    </row>
    <row r="97" spans="1:16" ht="18.75" customHeight="1">
      <c r="A97" s="102" t="s">
        <v>239</v>
      </c>
      <c r="B97" s="102"/>
      <c r="C97" s="102"/>
      <c r="D97" s="102"/>
      <c r="E97" s="102"/>
      <c r="F97" s="102"/>
      <c r="G97" s="102"/>
      <c r="H97" s="102"/>
      <c r="I97" s="38" t="s">
        <v>24</v>
      </c>
      <c r="J97" s="38" t="s">
        <v>24</v>
      </c>
      <c r="K97" s="38" t="s">
        <v>24</v>
      </c>
      <c r="L97" s="101" t="s">
        <v>146</v>
      </c>
      <c r="M97" s="101"/>
      <c r="N97" s="101" t="s">
        <v>91</v>
      </c>
      <c r="O97" s="101"/>
      <c r="P97" s="49"/>
    </row>
    <row r="98" spans="1:16" ht="31.5" customHeight="1">
      <c r="A98" s="102" t="s">
        <v>240</v>
      </c>
      <c r="B98" s="102"/>
      <c r="C98" s="102"/>
      <c r="D98" s="102"/>
      <c r="E98" s="102"/>
      <c r="F98" s="102"/>
      <c r="G98" s="102"/>
      <c r="H98" s="102"/>
      <c r="I98" s="38" t="s">
        <v>24</v>
      </c>
      <c r="J98" s="38" t="s">
        <v>24</v>
      </c>
      <c r="K98" s="38" t="s">
        <v>24</v>
      </c>
      <c r="L98" s="101" t="s">
        <v>146</v>
      </c>
      <c r="M98" s="101"/>
      <c r="N98" s="101" t="s">
        <v>91</v>
      </c>
      <c r="O98" s="101"/>
      <c r="P98" s="49"/>
    </row>
    <row r="99" spans="1:17" ht="12.75" customHeight="1">
      <c r="A99" s="101" t="s">
        <v>20</v>
      </c>
      <c r="B99" s="114" t="s">
        <v>39</v>
      </c>
      <c r="C99" s="48" t="s">
        <v>10</v>
      </c>
      <c r="D99" s="103" t="s">
        <v>5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4"/>
      <c r="P99" s="114" t="s">
        <v>21</v>
      </c>
      <c r="Q99" s="54"/>
    </row>
    <row r="100" spans="1:16" ht="79.5" customHeight="1">
      <c r="A100" s="101"/>
      <c r="B100" s="115"/>
      <c r="C100" s="43">
        <v>2018</v>
      </c>
      <c r="D100" s="43">
        <v>2019</v>
      </c>
      <c r="E100" s="43">
        <v>2020</v>
      </c>
      <c r="F100" s="43">
        <v>2021</v>
      </c>
      <c r="G100" s="43">
        <v>2022</v>
      </c>
      <c r="H100" s="43">
        <v>2023</v>
      </c>
      <c r="I100" s="43">
        <v>2024</v>
      </c>
      <c r="J100" s="43">
        <v>2025</v>
      </c>
      <c r="K100" s="43">
        <v>2026</v>
      </c>
      <c r="L100" s="43">
        <v>2027</v>
      </c>
      <c r="M100" s="43">
        <v>2028</v>
      </c>
      <c r="N100" s="43">
        <v>2029</v>
      </c>
      <c r="O100" s="43">
        <v>2030</v>
      </c>
      <c r="P100" s="114"/>
    </row>
    <row r="101" spans="1:17" ht="16.5" customHeight="1">
      <c r="A101" s="103" t="s">
        <v>29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4"/>
      <c r="Q101" s="40"/>
    </row>
    <row r="102" spans="1:17" ht="30" customHeight="1">
      <c r="A102" s="50" t="s">
        <v>246</v>
      </c>
      <c r="B102" s="49">
        <v>26.5</v>
      </c>
      <c r="C102" s="49">
        <v>27.7</v>
      </c>
      <c r="D102" s="49">
        <v>29.2</v>
      </c>
      <c r="E102" s="49">
        <v>30.6</v>
      </c>
      <c r="F102" s="49">
        <v>35.4</v>
      </c>
      <c r="G102" s="49">
        <v>37.9</v>
      </c>
      <c r="H102" s="49">
        <v>40.4</v>
      </c>
      <c r="I102" s="49">
        <v>42.9</v>
      </c>
      <c r="J102" s="49">
        <v>45.3</v>
      </c>
      <c r="K102" s="49">
        <v>47.7</v>
      </c>
      <c r="L102" s="49">
        <v>50</v>
      </c>
      <c r="M102" s="49">
        <v>53.4</v>
      </c>
      <c r="N102" s="49">
        <v>56.3</v>
      </c>
      <c r="O102" s="49">
        <v>56.4</v>
      </c>
      <c r="P102" s="49" t="s">
        <v>248</v>
      </c>
      <c r="Q102" s="48" t="s">
        <v>49</v>
      </c>
    </row>
    <row r="103" spans="1:17" ht="27.75" customHeight="1">
      <c r="A103" s="50" t="s">
        <v>247</v>
      </c>
      <c r="B103" s="61">
        <v>3.09</v>
      </c>
      <c r="C103" s="61">
        <v>3.09</v>
      </c>
      <c r="D103" s="61">
        <v>3.09</v>
      </c>
      <c r="E103" s="61">
        <v>3.09</v>
      </c>
      <c r="F103" s="61">
        <v>3.09</v>
      </c>
      <c r="G103" s="61">
        <v>3.09</v>
      </c>
      <c r="H103" s="61">
        <v>3.09</v>
      </c>
      <c r="I103" s="61">
        <v>3.11</v>
      </c>
      <c r="J103" s="61">
        <v>3.16</v>
      </c>
      <c r="K103" s="61">
        <v>3.16</v>
      </c>
      <c r="L103" s="61">
        <v>3.16</v>
      </c>
      <c r="M103" s="61">
        <v>3.21</v>
      </c>
      <c r="N103" s="61">
        <v>3.21</v>
      </c>
      <c r="O103" s="61">
        <v>3.32</v>
      </c>
      <c r="P103" s="52" t="s">
        <v>249</v>
      </c>
      <c r="Q103" s="48" t="s">
        <v>49</v>
      </c>
    </row>
    <row r="104" spans="1:17" ht="51" customHeight="1">
      <c r="A104" s="50" t="s">
        <v>244</v>
      </c>
      <c r="B104" s="49">
        <v>56.7</v>
      </c>
      <c r="C104" s="51">
        <v>56.8</v>
      </c>
      <c r="D104" s="51">
        <v>56.9</v>
      </c>
      <c r="E104" s="51">
        <v>57</v>
      </c>
      <c r="F104" s="51">
        <v>57.1</v>
      </c>
      <c r="G104" s="51">
        <v>57.1</v>
      </c>
      <c r="H104" s="51">
        <v>57.3</v>
      </c>
      <c r="I104" s="51">
        <v>57.4</v>
      </c>
      <c r="J104" s="51">
        <v>57.5</v>
      </c>
      <c r="K104" s="51">
        <v>57.6</v>
      </c>
      <c r="L104" s="51">
        <v>57.7</v>
      </c>
      <c r="M104" s="51">
        <v>57.8</v>
      </c>
      <c r="N104" s="51">
        <v>57.9</v>
      </c>
      <c r="O104" s="51">
        <v>58</v>
      </c>
      <c r="P104" s="52" t="s">
        <v>251</v>
      </c>
      <c r="Q104" s="48" t="s">
        <v>49</v>
      </c>
    </row>
    <row r="105" spans="1:17" ht="40.5" customHeight="1">
      <c r="A105" s="50" t="s">
        <v>245</v>
      </c>
      <c r="B105" s="49">
        <v>4.2</v>
      </c>
      <c r="C105" s="49">
        <v>9.2</v>
      </c>
      <c r="D105" s="49">
        <v>10.4</v>
      </c>
      <c r="E105" s="49">
        <v>14.2</v>
      </c>
      <c r="F105" s="49">
        <v>14.5</v>
      </c>
      <c r="G105" s="49">
        <v>14.6</v>
      </c>
      <c r="H105" s="49">
        <v>15</v>
      </c>
      <c r="I105" s="49">
        <v>15.2</v>
      </c>
      <c r="J105" s="49">
        <v>15.4</v>
      </c>
      <c r="K105" s="49">
        <v>15.9</v>
      </c>
      <c r="L105" s="49">
        <v>16.5</v>
      </c>
      <c r="M105" s="49">
        <v>16.9</v>
      </c>
      <c r="N105" s="49">
        <v>17.5</v>
      </c>
      <c r="O105" s="49">
        <v>18</v>
      </c>
      <c r="P105" s="52" t="s">
        <v>252</v>
      </c>
      <c r="Q105" s="48" t="s">
        <v>49</v>
      </c>
    </row>
    <row r="106" spans="1:17" ht="12.75" customHeight="1">
      <c r="A106" s="108" t="s">
        <v>13</v>
      </c>
      <c r="B106" s="108"/>
      <c r="C106" s="108"/>
      <c r="D106" s="108"/>
      <c r="E106" s="108"/>
      <c r="F106" s="108"/>
      <c r="G106" s="108"/>
      <c r="H106" s="108"/>
      <c r="I106" s="116"/>
      <c r="J106" s="117"/>
      <c r="K106" s="117"/>
      <c r="L106" s="117"/>
      <c r="M106" s="117"/>
      <c r="N106" s="117"/>
      <c r="O106" s="117"/>
      <c r="P106" s="118"/>
      <c r="Q106" s="44"/>
    </row>
    <row r="107" spans="1:16" ht="27" customHeight="1">
      <c r="A107" s="102" t="s">
        <v>22</v>
      </c>
      <c r="B107" s="102"/>
      <c r="C107" s="102"/>
      <c r="D107" s="102"/>
      <c r="E107" s="102"/>
      <c r="F107" s="102"/>
      <c r="G107" s="102"/>
      <c r="H107" s="102"/>
      <c r="I107" s="38" t="s">
        <v>24</v>
      </c>
      <c r="J107" s="38" t="s">
        <v>24</v>
      </c>
      <c r="K107" s="38" t="s">
        <v>24</v>
      </c>
      <c r="L107" s="103" t="s">
        <v>101</v>
      </c>
      <c r="M107" s="104"/>
      <c r="N107" s="103" t="s">
        <v>100</v>
      </c>
      <c r="O107" s="104"/>
      <c r="P107" s="49"/>
    </row>
    <row r="108" spans="1:16" ht="56.25" customHeight="1">
      <c r="A108" s="102" t="s">
        <v>514</v>
      </c>
      <c r="B108" s="102"/>
      <c r="C108" s="102"/>
      <c r="D108" s="102"/>
      <c r="E108" s="102"/>
      <c r="F108" s="102"/>
      <c r="G108" s="102"/>
      <c r="H108" s="102"/>
      <c r="I108" s="38" t="s">
        <v>24</v>
      </c>
      <c r="J108" s="38" t="s">
        <v>24</v>
      </c>
      <c r="K108" s="38" t="s">
        <v>24</v>
      </c>
      <c r="L108" s="103" t="s">
        <v>540</v>
      </c>
      <c r="M108" s="104"/>
      <c r="N108" s="103" t="s">
        <v>539</v>
      </c>
      <c r="O108" s="104"/>
      <c r="P108" s="49"/>
    </row>
    <row r="109" spans="1:16" ht="27.75" customHeight="1">
      <c r="A109" s="102" t="s">
        <v>515</v>
      </c>
      <c r="B109" s="102"/>
      <c r="C109" s="102"/>
      <c r="D109" s="102"/>
      <c r="E109" s="102"/>
      <c r="F109" s="102"/>
      <c r="G109" s="102"/>
      <c r="H109" s="102"/>
      <c r="I109" s="38" t="s">
        <v>24</v>
      </c>
      <c r="J109" s="38" t="s">
        <v>24</v>
      </c>
      <c r="K109" s="38" t="s">
        <v>24</v>
      </c>
      <c r="L109" s="103" t="s">
        <v>101</v>
      </c>
      <c r="M109" s="104"/>
      <c r="N109" s="103" t="s">
        <v>100</v>
      </c>
      <c r="O109" s="104"/>
      <c r="P109" s="49"/>
    </row>
    <row r="110" spans="1:16" ht="29.25" customHeight="1">
      <c r="A110" s="102" t="s">
        <v>516</v>
      </c>
      <c r="B110" s="102"/>
      <c r="C110" s="102"/>
      <c r="D110" s="102"/>
      <c r="E110" s="102"/>
      <c r="F110" s="102"/>
      <c r="G110" s="102"/>
      <c r="H110" s="102"/>
      <c r="I110" s="38" t="s">
        <v>24</v>
      </c>
      <c r="J110" s="38" t="s">
        <v>24</v>
      </c>
      <c r="K110" s="38" t="s">
        <v>24</v>
      </c>
      <c r="L110" s="103" t="s">
        <v>101</v>
      </c>
      <c r="M110" s="104"/>
      <c r="N110" s="103" t="s">
        <v>100</v>
      </c>
      <c r="O110" s="104"/>
      <c r="P110" s="49"/>
    </row>
    <row r="111" spans="1:16" ht="30.75" customHeight="1">
      <c r="A111" s="102" t="s">
        <v>50</v>
      </c>
      <c r="B111" s="102"/>
      <c r="C111" s="102"/>
      <c r="D111" s="102"/>
      <c r="E111" s="102"/>
      <c r="F111" s="102"/>
      <c r="G111" s="102"/>
      <c r="H111" s="102"/>
      <c r="I111" s="38" t="s">
        <v>24</v>
      </c>
      <c r="J111" s="38" t="s">
        <v>24</v>
      </c>
      <c r="K111" s="38" t="s">
        <v>24</v>
      </c>
      <c r="L111" s="103" t="s">
        <v>101</v>
      </c>
      <c r="M111" s="104"/>
      <c r="N111" s="103" t="s">
        <v>100</v>
      </c>
      <c r="O111" s="104"/>
      <c r="P111" s="49"/>
    </row>
    <row r="112" spans="1:16" ht="51" customHeight="1">
      <c r="A112" s="102" t="s">
        <v>517</v>
      </c>
      <c r="B112" s="102"/>
      <c r="C112" s="102"/>
      <c r="D112" s="102"/>
      <c r="E112" s="102"/>
      <c r="F112" s="102"/>
      <c r="G112" s="102"/>
      <c r="H112" s="102"/>
      <c r="I112" s="38" t="s">
        <v>24</v>
      </c>
      <c r="J112" s="38" t="s">
        <v>24</v>
      </c>
      <c r="K112" s="38" t="s">
        <v>24</v>
      </c>
      <c r="L112" s="103" t="s">
        <v>540</v>
      </c>
      <c r="M112" s="104"/>
      <c r="N112" s="103" t="s">
        <v>539</v>
      </c>
      <c r="O112" s="104"/>
      <c r="P112" s="49"/>
    </row>
    <row r="113" spans="1:16" ht="53.25" customHeight="1">
      <c r="A113" s="102" t="s">
        <v>518</v>
      </c>
      <c r="B113" s="102"/>
      <c r="C113" s="102"/>
      <c r="D113" s="102"/>
      <c r="E113" s="102"/>
      <c r="F113" s="102"/>
      <c r="G113" s="102"/>
      <c r="H113" s="102"/>
      <c r="I113" s="38" t="s">
        <v>24</v>
      </c>
      <c r="J113" s="38" t="s">
        <v>24</v>
      </c>
      <c r="K113" s="38" t="s">
        <v>24</v>
      </c>
      <c r="L113" s="103" t="s">
        <v>542</v>
      </c>
      <c r="M113" s="104"/>
      <c r="N113" s="103" t="s">
        <v>541</v>
      </c>
      <c r="O113" s="104"/>
      <c r="P113" s="49"/>
    </row>
    <row r="114" spans="1:16" ht="34.5" customHeight="1">
      <c r="A114" s="102" t="s">
        <v>519</v>
      </c>
      <c r="B114" s="102"/>
      <c r="C114" s="102"/>
      <c r="D114" s="102"/>
      <c r="E114" s="102"/>
      <c r="F114" s="102"/>
      <c r="G114" s="102"/>
      <c r="H114" s="102"/>
      <c r="I114" s="38" t="s">
        <v>24</v>
      </c>
      <c r="J114" s="38" t="s">
        <v>24</v>
      </c>
      <c r="K114" s="38" t="s">
        <v>24</v>
      </c>
      <c r="L114" s="103" t="s">
        <v>101</v>
      </c>
      <c r="M114" s="104"/>
      <c r="N114" s="103" t="s">
        <v>100</v>
      </c>
      <c r="O114" s="104"/>
      <c r="P114" s="49"/>
    </row>
    <row r="115" spans="1:16" ht="27" customHeight="1">
      <c r="A115" s="102" t="s">
        <v>520</v>
      </c>
      <c r="B115" s="102"/>
      <c r="C115" s="102"/>
      <c r="D115" s="102"/>
      <c r="E115" s="102"/>
      <c r="F115" s="102"/>
      <c r="G115" s="102"/>
      <c r="H115" s="102"/>
      <c r="I115" s="38" t="s">
        <v>24</v>
      </c>
      <c r="J115" s="38" t="s">
        <v>24</v>
      </c>
      <c r="K115" s="38" t="s">
        <v>24</v>
      </c>
      <c r="L115" s="103" t="s">
        <v>101</v>
      </c>
      <c r="M115" s="104"/>
      <c r="N115" s="103" t="s">
        <v>100</v>
      </c>
      <c r="O115" s="104"/>
      <c r="P115" s="49"/>
    </row>
    <row r="116" spans="1:16" ht="16.5" customHeight="1">
      <c r="A116" s="102" t="s">
        <v>521</v>
      </c>
      <c r="B116" s="102"/>
      <c r="C116" s="102"/>
      <c r="D116" s="102"/>
      <c r="E116" s="102"/>
      <c r="F116" s="102"/>
      <c r="G116" s="102"/>
      <c r="H116" s="102"/>
      <c r="I116" s="38" t="s">
        <v>24</v>
      </c>
      <c r="J116" s="38" t="s">
        <v>24</v>
      </c>
      <c r="K116" s="38" t="s">
        <v>24</v>
      </c>
      <c r="L116" s="103" t="s">
        <v>437</v>
      </c>
      <c r="M116" s="104"/>
      <c r="N116" s="103" t="s">
        <v>135</v>
      </c>
      <c r="O116" s="104"/>
      <c r="P116" s="49"/>
    </row>
    <row r="117" spans="1:16" ht="16.5" customHeight="1">
      <c r="A117" s="102" t="s">
        <v>522</v>
      </c>
      <c r="B117" s="102"/>
      <c r="C117" s="102"/>
      <c r="D117" s="102"/>
      <c r="E117" s="102"/>
      <c r="F117" s="102"/>
      <c r="G117" s="102"/>
      <c r="H117" s="102"/>
      <c r="I117" s="38" t="s">
        <v>24</v>
      </c>
      <c r="J117" s="38" t="s">
        <v>24</v>
      </c>
      <c r="K117" s="38" t="s">
        <v>24</v>
      </c>
      <c r="L117" s="103" t="s">
        <v>543</v>
      </c>
      <c r="M117" s="104"/>
      <c r="N117" s="103" t="s">
        <v>135</v>
      </c>
      <c r="O117" s="104"/>
      <c r="P117" s="49"/>
    </row>
    <row r="118" spans="1:16" ht="27" customHeight="1">
      <c r="A118" s="102" t="s">
        <v>523</v>
      </c>
      <c r="B118" s="102"/>
      <c r="C118" s="102"/>
      <c r="D118" s="102"/>
      <c r="E118" s="102"/>
      <c r="F118" s="102"/>
      <c r="G118" s="102"/>
      <c r="H118" s="102"/>
      <c r="I118" s="38" t="s">
        <v>24</v>
      </c>
      <c r="J118" s="38" t="s">
        <v>24</v>
      </c>
      <c r="K118" s="38" t="s">
        <v>24</v>
      </c>
      <c r="L118" s="103" t="s">
        <v>101</v>
      </c>
      <c r="M118" s="104"/>
      <c r="N118" s="103" t="s">
        <v>100</v>
      </c>
      <c r="O118" s="104"/>
      <c r="P118" s="49"/>
    </row>
    <row r="119" spans="1:16" ht="53.25" customHeight="1">
      <c r="A119" s="102" t="s">
        <v>524</v>
      </c>
      <c r="B119" s="102"/>
      <c r="C119" s="102"/>
      <c r="D119" s="102"/>
      <c r="E119" s="102"/>
      <c r="F119" s="102"/>
      <c r="G119" s="102"/>
      <c r="H119" s="102"/>
      <c r="I119" s="38" t="s">
        <v>24</v>
      </c>
      <c r="J119" s="38" t="s">
        <v>24</v>
      </c>
      <c r="K119" s="38" t="s">
        <v>24</v>
      </c>
      <c r="L119" s="103" t="s">
        <v>540</v>
      </c>
      <c r="M119" s="104"/>
      <c r="N119" s="103" t="s">
        <v>539</v>
      </c>
      <c r="O119" s="104"/>
      <c r="P119" s="49"/>
    </row>
    <row r="120" spans="1:16" ht="31.5" customHeight="1">
      <c r="A120" s="102" t="s">
        <v>525</v>
      </c>
      <c r="B120" s="102"/>
      <c r="C120" s="102"/>
      <c r="D120" s="102"/>
      <c r="E120" s="102"/>
      <c r="F120" s="102"/>
      <c r="G120" s="102"/>
      <c r="H120" s="102"/>
      <c r="I120" s="38" t="s">
        <v>24</v>
      </c>
      <c r="J120" s="38" t="s">
        <v>24</v>
      </c>
      <c r="K120" s="38" t="s">
        <v>24</v>
      </c>
      <c r="L120" s="103" t="s">
        <v>545</v>
      </c>
      <c r="M120" s="104"/>
      <c r="N120" s="103" t="s">
        <v>544</v>
      </c>
      <c r="O120" s="104"/>
      <c r="P120" s="49"/>
    </row>
    <row r="121" spans="1:16" ht="31.5" customHeight="1">
      <c r="A121" s="102" t="s">
        <v>526</v>
      </c>
      <c r="B121" s="102"/>
      <c r="C121" s="102"/>
      <c r="D121" s="102"/>
      <c r="E121" s="102"/>
      <c r="F121" s="102"/>
      <c r="G121" s="102"/>
      <c r="H121" s="102"/>
      <c r="I121" s="38" t="s">
        <v>24</v>
      </c>
      <c r="J121" s="38" t="s">
        <v>24</v>
      </c>
      <c r="K121" s="38" t="s">
        <v>24</v>
      </c>
      <c r="L121" s="103" t="s">
        <v>547</v>
      </c>
      <c r="M121" s="104"/>
      <c r="N121" s="103" t="s">
        <v>546</v>
      </c>
      <c r="O121" s="104"/>
      <c r="P121" s="49"/>
    </row>
    <row r="122" spans="1:16" ht="29.25" customHeight="1">
      <c r="A122" s="102" t="s">
        <v>527</v>
      </c>
      <c r="B122" s="102"/>
      <c r="C122" s="102"/>
      <c r="D122" s="102"/>
      <c r="E122" s="102"/>
      <c r="F122" s="102"/>
      <c r="G122" s="102"/>
      <c r="H122" s="102"/>
      <c r="I122" s="38" t="s">
        <v>24</v>
      </c>
      <c r="J122" s="38" t="s">
        <v>24</v>
      </c>
      <c r="K122" s="38" t="s">
        <v>24</v>
      </c>
      <c r="L122" s="103" t="s">
        <v>101</v>
      </c>
      <c r="M122" s="104"/>
      <c r="N122" s="103" t="s">
        <v>100</v>
      </c>
      <c r="O122" s="104"/>
      <c r="P122" s="49"/>
    </row>
    <row r="123" spans="1:16" ht="38.25" customHeight="1">
      <c r="A123" s="144" t="s">
        <v>528</v>
      </c>
      <c r="B123" s="145"/>
      <c r="C123" s="145"/>
      <c r="D123" s="145"/>
      <c r="E123" s="145"/>
      <c r="F123" s="145"/>
      <c r="G123" s="145"/>
      <c r="H123" s="146"/>
      <c r="I123" s="38" t="s">
        <v>24</v>
      </c>
      <c r="J123" s="38" t="s">
        <v>24</v>
      </c>
      <c r="K123" s="49" t="s">
        <v>24</v>
      </c>
      <c r="L123" s="119" t="s">
        <v>548</v>
      </c>
      <c r="M123" s="120"/>
      <c r="N123" s="103" t="s">
        <v>76</v>
      </c>
      <c r="O123" s="104"/>
      <c r="P123" s="49"/>
    </row>
    <row r="124" spans="1:16" ht="41.25" customHeight="1">
      <c r="A124" s="102" t="s">
        <v>529</v>
      </c>
      <c r="B124" s="102"/>
      <c r="C124" s="102"/>
      <c r="D124" s="102"/>
      <c r="E124" s="102"/>
      <c r="F124" s="102"/>
      <c r="G124" s="102"/>
      <c r="H124" s="102"/>
      <c r="I124" s="38" t="s">
        <v>24</v>
      </c>
      <c r="J124" s="38" t="s">
        <v>24</v>
      </c>
      <c r="K124" s="49" t="s">
        <v>24</v>
      </c>
      <c r="L124" s="103" t="s">
        <v>779</v>
      </c>
      <c r="M124" s="104"/>
      <c r="N124" s="103" t="s">
        <v>135</v>
      </c>
      <c r="O124" s="104"/>
      <c r="P124" s="49"/>
    </row>
    <row r="125" spans="1:16" ht="51.75" customHeight="1">
      <c r="A125" s="102" t="s">
        <v>530</v>
      </c>
      <c r="B125" s="102"/>
      <c r="C125" s="102"/>
      <c r="D125" s="102"/>
      <c r="E125" s="102"/>
      <c r="F125" s="102"/>
      <c r="G125" s="102"/>
      <c r="H125" s="102"/>
      <c r="I125" s="38" t="s">
        <v>24</v>
      </c>
      <c r="J125" s="38" t="s">
        <v>24</v>
      </c>
      <c r="K125" s="49" t="s">
        <v>24</v>
      </c>
      <c r="L125" s="103" t="s">
        <v>542</v>
      </c>
      <c r="M125" s="104"/>
      <c r="N125" s="103" t="s">
        <v>541</v>
      </c>
      <c r="O125" s="104"/>
      <c r="P125" s="49"/>
    </row>
    <row r="126" spans="1:16" ht="28.5" customHeight="1">
      <c r="A126" s="102" t="s">
        <v>531</v>
      </c>
      <c r="B126" s="102"/>
      <c r="C126" s="102"/>
      <c r="D126" s="102"/>
      <c r="E126" s="102"/>
      <c r="F126" s="102"/>
      <c r="G126" s="102"/>
      <c r="H126" s="102"/>
      <c r="I126" s="38" t="s">
        <v>24</v>
      </c>
      <c r="J126" s="38" t="s">
        <v>24</v>
      </c>
      <c r="K126" s="49" t="s">
        <v>24</v>
      </c>
      <c r="L126" s="103" t="s">
        <v>437</v>
      </c>
      <c r="M126" s="104"/>
      <c r="N126" s="103" t="s">
        <v>135</v>
      </c>
      <c r="O126" s="104"/>
      <c r="P126" s="49"/>
    </row>
    <row r="127" spans="1:17" ht="15" customHeight="1">
      <c r="A127" s="141" t="s">
        <v>20</v>
      </c>
      <c r="B127" s="114" t="s">
        <v>39</v>
      </c>
      <c r="C127" s="62" t="s">
        <v>10</v>
      </c>
      <c r="D127" s="103" t="s">
        <v>5</v>
      </c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4"/>
      <c r="P127" s="114" t="s">
        <v>21</v>
      </c>
      <c r="Q127" s="54"/>
    </row>
    <row r="128" spans="1:17" ht="82.5" customHeight="1">
      <c r="A128" s="142"/>
      <c r="B128" s="114"/>
      <c r="C128" s="43">
        <v>2018</v>
      </c>
      <c r="D128" s="43">
        <v>2019</v>
      </c>
      <c r="E128" s="43">
        <v>2020</v>
      </c>
      <c r="F128" s="43">
        <v>2021</v>
      </c>
      <c r="G128" s="43">
        <v>2022</v>
      </c>
      <c r="H128" s="43">
        <v>2023</v>
      </c>
      <c r="I128" s="43">
        <v>2024</v>
      </c>
      <c r="J128" s="43">
        <v>2025</v>
      </c>
      <c r="K128" s="43">
        <v>2026</v>
      </c>
      <c r="L128" s="43">
        <v>2027</v>
      </c>
      <c r="M128" s="43">
        <v>2028</v>
      </c>
      <c r="N128" s="43">
        <v>2029</v>
      </c>
      <c r="O128" s="43">
        <v>2030</v>
      </c>
      <c r="P128" s="114"/>
      <c r="Q128" s="44"/>
    </row>
    <row r="129" spans="1:17" ht="16.5" customHeight="1">
      <c r="A129" s="103" t="s">
        <v>28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4"/>
      <c r="Q129" s="40"/>
    </row>
    <row r="130" spans="1:17" ht="55.5" customHeight="1">
      <c r="A130" s="50" t="s">
        <v>532</v>
      </c>
      <c r="B130" s="49">
        <f>643.2/10</f>
        <v>64.32000000000001</v>
      </c>
      <c r="C130" s="55">
        <f>161.6/10</f>
        <v>16.16</v>
      </c>
      <c r="D130" s="103" t="s">
        <v>533</v>
      </c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4"/>
      <c r="P130" s="59" t="s">
        <v>549</v>
      </c>
      <c r="Q130" s="48" t="s">
        <v>135</v>
      </c>
    </row>
    <row r="131" spans="1:17" ht="16.5" customHeight="1">
      <c r="A131" s="103" t="s">
        <v>29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4"/>
      <c r="Q131" s="40"/>
    </row>
    <row r="132" spans="1:17" ht="30.75" customHeight="1">
      <c r="A132" s="50" t="s">
        <v>534</v>
      </c>
      <c r="B132" s="49">
        <v>57.2</v>
      </c>
      <c r="C132" s="49">
        <v>57.2</v>
      </c>
      <c r="D132" s="49">
        <v>64.3</v>
      </c>
      <c r="E132" s="49">
        <v>67</v>
      </c>
      <c r="F132" s="49">
        <v>72</v>
      </c>
      <c r="G132" s="49">
        <v>77</v>
      </c>
      <c r="H132" s="49">
        <v>81</v>
      </c>
      <c r="I132" s="49">
        <v>84</v>
      </c>
      <c r="J132" s="49">
        <v>87</v>
      </c>
      <c r="K132" s="49">
        <v>91</v>
      </c>
      <c r="L132" s="49">
        <v>95</v>
      </c>
      <c r="M132" s="49">
        <v>97</v>
      </c>
      <c r="N132" s="49">
        <v>99</v>
      </c>
      <c r="O132" s="49">
        <v>100</v>
      </c>
      <c r="P132" s="59" t="s">
        <v>550</v>
      </c>
      <c r="Q132" s="44" t="s">
        <v>100</v>
      </c>
    </row>
    <row r="133" spans="1:17" ht="20.25" customHeight="1">
      <c r="A133" s="63" t="s">
        <v>535</v>
      </c>
      <c r="B133" s="59">
        <v>13</v>
      </c>
      <c r="C133" s="64">
        <v>11</v>
      </c>
      <c r="D133" s="65">
        <v>10</v>
      </c>
      <c r="E133" s="65">
        <v>10</v>
      </c>
      <c r="F133" s="65">
        <v>9</v>
      </c>
      <c r="G133" s="65">
        <v>9</v>
      </c>
      <c r="H133" s="65">
        <v>8</v>
      </c>
      <c r="I133" s="65">
        <v>8</v>
      </c>
      <c r="J133" s="65">
        <v>8</v>
      </c>
      <c r="K133" s="65">
        <v>7</v>
      </c>
      <c r="L133" s="65">
        <v>7</v>
      </c>
      <c r="M133" s="65">
        <v>6</v>
      </c>
      <c r="N133" s="65">
        <v>6</v>
      </c>
      <c r="O133" s="65">
        <v>6</v>
      </c>
      <c r="P133" s="59" t="s">
        <v>550</v>
      </c>
      <c r="Q133" s="44" t="s">
        <v>100</v>
      </c>
    </row>
    <row r="134" spans="1:17" ht="31.5" customHeight="1">
      <c r="A134" s="63" t="s">
        <v>536</v>
      </c>
      <c r="B134" s="59">
        <v>87</v>
      </c>
      <c r="C134" s="64">
        <f>B134-1</f>
        <v>86</v>
      </c>
      <c r="D134" s="64">
        <f aca="true" t="shared" si="4" ref="D134:K134">C134-1</f>
        <v>85</v>
      </c>
      <c r="E134" s="64">
        <f t="shared" si="4"/>
        <v>84</v>
      </c>
      <c r="F134" s="64">
        <f t="shared" si="4"/>
        <v>83</v>
      </c>
      <c r="G134" s="64">
        <f t="shared" si="4"/>
        <v>82</v>
      </c>
      <c r="H134" s="64">
        <f t="shared" si="4"/>
        <v>81</v>
      </c>
      <c r="I134" s="64">
        <f t="shared" si="4"/>
        <v>80</v>
      </c>
      <c r="J134" s="64">
        <f t="shared" si="4"/>
        <v>79</v>
      </c>
      <c r="K134" s="64">
        <f t="shared" si="4"/>
        <v>78</v>
      </c>
      <c r="L134" s="64">
        <v>78</v>
      </c>
      <c r="M134" s="64">
        <v>78</v>
      </c>
      <c r="N134" s="64">
        <v>78</v>
      </c>
      <c r="O134" s="65">
        <f>87*0.9</f>
        <v>78.3</v>
      </c>
      <c r="P134" s="59" t="s">
        <v>551</v>
      </c>
      <c r="Q134" s="44" t="s">
        <v>135</v>
      </c>
    </row>
    <row r="135" spans="1:17" ht="41.25" customHeight="1">
      <c r="A135" s="63" t="s">
        <v>537</v>
      </c>
      <c r="B135" s="59">
        <v>7</v>
      </c>
      <c r="C135" s="64">
        <v>9</v>
      </c>
      <c r="D135" s="65">
        <v>8</v>
      </c>
      <c r="E135" s="65">
        <v>8</v>
      </c>
      <c r="F135" s="65">
        <v>8</v>
      </c>
      <c r="G135" s="65">
        <v>8</v>
      </c>
      <c r="H135" s="65">
        <v>7</v>
      </c>
      <c r="I135" s="65">
        <v>7</v>
      </c>
      <c r="J135" s="65">
        <v>7</v>
      </c>
      <c r="K135" s="65">
        <v>7</v>
      </c>
      <c r="L135" s="65">
        <v>7</v>
      </c>
      <c r="M135" s="65">
        <v>6</v>
      </c>
      <c r="N135" s="65">
        <v>6</v>
      </c>
      <c r="O135" s="65">
        <v>6</v>
      </c>
      <c r="P135" s="59" t="s">
        <v>552</v>
      </c>
      <c r="Q135" s="44" t="s">
        <v>135</v>
      </c>
    </row>
    <row r="136" spans="1:17" ht="22.5" customHeight="1">
      <c r="A136" s="63" t="s">
        <v>538</v>
      </c>
      <c r="B136" s="49">
        <v>643.2</v>
      </c>
      <c r="C136" s="49">
        <v>630.24</v>
      </c>
      <c r="D136" s="49">
        <f>C136-9.5</f>
        <v>620.74</v>
      </c>
      <c r="E136" s="49">
        <f aca="true" t="shared" si="5" ref="E136:N136">D136-9.5</f>
        <v>611.24</v>
      </c>
      <c r="F136" s="49">
        <f t="shared" si="5"/>
        <v>601.74</v>
      </c>
      <c r="G136" s="49">
        <f t="shared" si="5"/>
        <v>592.24</v>
      </c>
      <c r="H136" s="49">
        <f t="shared" si="5"/>
        <v>582.74</v>
      </c>
      <c r="I136" s="49">
        <f t="shared" si="5"/>
        <v>573.24</v>
      </c>
      <c r="J136" s="49">
        <f t="shared" si="5"/>
        <v>563.74</v>
      </c>
      <c r="K136" s="49">
        <f t="shared" si="5"/>
        <v>554.24</v>
      </c>
      <c r="L136" s="49">
        <f t="shared" si="5"/>
        <v>544.74</v>
      </c>
      <c r="M136" s="49">
        <f t="shared" si="5"/>
        <v>535.24</v>
      </c>
      <c r="N136" s="49">
        <f t="shared" si="5"/>
        <v>525.74</v>
      </c>
      <c r="O136" s="49">
        <v>514.6</v>
      </c>
      <c r="P136" s="59" t="s">
        <v>549</v>
      </c>
      <c r="Q136" s="48" t="s">
        <v>135</v>
      </c>
    </row>
    <row r="137" spans="1:17" ht="12.75" customHeight="1">
      <c r="A137" s="108" t="s">
        <v>14</v>
      </c>
      <c r="B137" s="108"/>
      <c r="C137" s="108"/>
      <c r="D137" s="108"/>
      <c r="E137" s="108"/>
      <c r="F137" s="108"/>
      <c r="G137" s="108"/>
      <c r="H137" s="108"/>
      <c r="I137" s="116"/>
      <c r="J137" s="117"/>
      <c r="K137" s="117"/>
      <c r="L137" s="117"/>
      <c r="M137" s="117"/>
      <c r="N137" s="117"/>
      <c r="O137" s="117"/>
      <c r="P137" s="118"/>
      <c r="Q137" s="44"/>
    </row>
    <row r="138" spans="1:16" ht="27" customHeight="1">
      <c r="A138" s="102" t="s">
        <v>555</v>
      </c>
      <c r="B138" s="102"/>
      <c r="C138" s="102"/>
      <c r="D138" s="102"/>
      <c r="E138" s="102"/>
      <c r="F138" s="102"/>
      <c r="G138" s="102"/>
      <c r="H138" s="102"/>
      <c r="I138" s="38" t="s">
        <v>24</v>
      </c>
      <c r="J138" s="38" t="s">
        <v>24</v>
      </c>
      <c r="K138" s="38" t="s">
        <v>24</v>
      </c>
      <c r="L138" s="103" t="s">
        <v>584</v>
      </c>
      <c r="M138" s="104"/>
      <c r="N138" s="103" t="s">
        <v>582</v>
      </c>
      <c r="O138" s="104"/>
      <c r="P138" s="49"/>
    </row>
    <row r="139" spans="1:16" ht="19.5" customHeight="1">
      <c r="A139" s="102" t="s">
        <v>556</v>
      </c>
      <c r="B139" s="102"/>
      <c r="C139" s="102"/>
      <c r="D139" s="102"/>
      <c r="E139" s="102"/>
      <c r="F139" s="102"/>
      <c r="G139" s="102"/>
      <c r="H139" s="102"/>
      <c r="I139" s="38" t="s">
        <v>24</v>
      </c>
      <c r="J139" s="38" t="s">
        <v>24</v>
      </c>
      <c r="K139" s="38" t="s">
        <v>24</v>
      </c>
      <c r="L139" s="103" t="s">
        <v>504</v>
      </c>
      <c r="M139" s="104"/>
      <c r="N139" s="103" t="s">
        <v>339</v>
      </c>
      <c r="O139" s="104"/>
      <c r="P139" s="49"/>
    </row>
    <row r="140" spans="1:16" ht="27" customHeight="1">
      <c r="A140" s="102" t="s">
        <v>557</v>
      </c>
      <c r="B140" s="102"/>
      <c r="C140" s="102"/>
      <c r="D140" s="102"/>
      <c r="E140" s="102"/>
      <c r="F140" s="102"/>
      <c r="G140" s="102"/>
      <c r="H140" s="102"/>
      <c r="I140" s="38" t="s">
        <v>24</v>
      </c>
      <c r="J140" s="38" t="s">
        <v>24</v>
      </c>
      <c r="K140" s="38" t="s">
        <v>24</v>
      </c>
      <c r="L140" s="103" t="s">
        <v>584</v>
      </c>
      <c r="M140" s="104"/>
      <c r="N140" s="103" t="s">
        <v>582</v>
      </c>
      <c r="O140" s="104"/>
      <c r="P140" s="49"/>
    </row>
    <row r="141" spans="1:16" ht="27.75" customHeight="1">
      <c r="A141" s="102" t="s">
        <v>558</v>
      </c>
      <c r="B141" s="102"/>
      <c r="C141" s="102"/>
      <c r="D141" s="102"/>
      <c r="E141" s="102"/>
      <c r="F141" s="102"/>
      <c r="G141" s="102"/>
      <c r="H141" s="102"/>
      <c r="I141" s="38" t="s">
        <v>24</v>
      </c>
      <c r="J141" s="38" t="s">
        <v>24</v>
      </c>
      <c r="K141" s="38" t="s">
        <v>24</v>
      </c>
      <c r="L141" s="103" t="s">
        <v>585</v>
      </c>
      <c r="M141" s="104"/>
      <c r="N141" s="103" t="s">
        <v>583</v>
      </c>
      <c r="O141" s="104"/>
      <c r="P141" s="49"/>
    </row>
    <row r="142" spans="1:16" ht="27.75" customHeight="1">
      <c r="A142" s="102" t="s">
        <v>559</v>
      </c>
      <c r="B142" s="102"/>
      <c r="C142" s="102"/>
      <c r="D142" s="102"/>
      <c r="E142" s="102"/>
      <c r="F142" s="102"/>
      <c r="G142" s="102"/>
      <c r="H142" s="102"/>
      <c r="I142" s="38" t="s">
        <v>24</v>
      </c>
      <c r="J142" s="38" t="s">
        <v>24</v>
      </c>
      <c r="K142" s="38" t="s">
        <v>24</v>
      </c>
      <c r="L142" s="103" t="s">
        <v>584</v>
      </c>
      <c r="M142" s="104"/>
      <c r="N142" s="103" t="s">
        <v>582</v>
      </c>
      <c r="O142" s="104"/>
      <c r="P142" s="49"/>
    </row>
    <row r="143" spans="1:16" ht="17.25" customHeight="1">
      <c r="A143" s="102" t="s">
        <v>560</v>
      </c>
      <c r="B143" s="102"/>
      <c r="C143" s="102"/>
      <c r="D143" s="102"/>
      <c r="E143" s="102"/>
      <c r="F143" s="102"/>
      <c r="G143" s="102"/>
      <c r="H143" s="102"/>
      <c r="I143" s="38" t="s">
        <v>24</v>
      </c>
      <c r="J143" s="38" t="s">
        <v>24</v>
      </c>
      <c r="K143" s="38" t="s">
        <v>24</v>
      </c>
      <c r="L143" s="103" t="s">
        <v>95</v>
      </c>
      <c r="M143" s="104"/>
      <c r="N143" s="103" t="s">
        <v>75</v>
      </c>
      <c r="O143" s="104"/>
      <c r="P143" s="49"/>
    </row>
    <row r="144" spans="1:16" ht="16.5" customHeight="1">
      <c r="A144" s="102" t="s">
        <v>561</v>
      </c>
      <c r="B144" s="102"/>
      <c r="C144" s="102"/>
      <c r="D144" s="102"/>
      <c r="E144" s="102"/>
      <c r="F144" s="102"/>
      <c r="G144" s="102"/>
      <c r="H144" s="102"/>
      <c r="I144" s="38" t="s">
        <v>24</v>
      </c>
      <c r="J144" s="38" t="s">
        <v>24</v>
      </c>
      <c r="K144" s="38" t="s">
        <v>24</v>
      </c>
      <c r="L144" s="103" t="s">
        <v>504</v>
      </c>
      <c r="M144" s="104"/>
      <c r="N144" s="103" t="s">
        <v>339</v>
      </c>
      <c r="O144" s="104"/>
      <c r="P144" s="49"/>
    </row>
    <row r="145" spans="1:16" ht="16.5" customHeight="1">
      <c r="A145" s="102" t="s">
        <v>562</v>
      </c>
      <c r="B145" s="102"/>
      <c r="C145" s="102"/>
      <c r="D145" s="102"/>
      <c r="E145" s="102"/>
      <c r="F145" s="102"/>
      <c r="G145" s="102"/>
      <c r="H145" s="102"/>
      <c r="I145" s="38" t="s">
        <v>24</v>
      </c>
      <c r="J145" s="38" t="s">
        <v>24</v>
      </c>
      <c r="K145" s="38" t="s">
        <v>24</v>
      </c>
      <c r="L145" s="103" t="s">
        <v>504</v>
      </c>
      <c r="M145" s="104"/>
      <c r="N145" s="103" t="s">
        <v>339</v>
      </c>
      <c r="O145" s="104"/>
      <c r="P145" s="49"/>
    </row>
    <row r="146" spans="1:16" ht="16.5" customHeight="1">
      <c r="A146" s="102" t="s">
        <v>563</v>
      </c>
      <c r="B146" s="102"/>
      <c r="C146" s="102"/>
      <c r="D146" s="102"/>
      <c r="E146" s="102"/>
      <c r="F146" s="102"/>
      <c r="G146" s="102"/>
      <c r="H146" s="102"/>
      <c r="I146" s="38" t="s">
        <v>24</v>
      </c>
      <c r="J146" s="38" t="s">
        <v>24</v>
      </c>
      <c r="K146" s="38" t="s">
        <v>24</v>
      </c>
      <c r="L146" s="103" t="s">
        <v>504</v>
      </c>
      <c r="M146" s="104"/>
      <c r="N146" s="103" t="s">
        <v>339</v>
      </c>
      <c r="O146" s="104"/>
      <c r="P146" s="49"/>
    </row>
    <row r="147" spans="1:17" ht="16.5" customHeight="1">
      <c r="A147" s="101" t="s">
        <v>20</v>
      </c>
      <c r="B147" s="114" t="s">
        <v>39</v>
      </c>
      <c r="C147" s="62" t="s">
        <v>10</v>
      </c>
      <c r="D147" s="103" t="s">
        <v>5</v>
      </c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4"/>
      <c r="P147" s="147" t="s">
        <v>21</v>
      </c>
      <c r="Q147" s="54"/>
    </row>
    <row r="148" spans="1:16" ht="80.25" customHeight="1">
      <c r="A148" s="101"/>
      <c r="B148" s="115"/>
      <c r="C148" s="41">
        <v>2018</v>
      </c>
      <c r="D148" s="43">
        <v>2019</v>
      </c>
      <c r="E148" s="41">
        <v>2020</v>
      </c>
      <c r="F148" s="43">
        <v>2021</v>
      </c>
      <c r="G148" s="41">
        <v>2022</v>
      </c>
      <c r="H148" s="43">
        <v>2023</v>
      </c>
      <c r="I148" s="41">
        <v>2024</v>
      </c>
      <c r="J148" s="43">
        <v>2025</v>
      </c>
      <c r="K148" s="41">
        <v>2026</v>
      </c>
      <c r="L148" s="43">
        <v>2027</v>
      </c>
      <c r="M148" s="41">
        <v>2028</v>
      </c>
      <c r="N148" s="43">
        <v>2029</v>
      </c>
      <c r="O148" s="41">
        <v>2030</v>
      </c>
      <c r="P148" s="148"/>
    </row>
    <row r="149" spans="1:17" ht="18.75" customHeight="1">
      <c r="A149" s="103" t="s">
        <v>29</v>
      </c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4"/>
      <c r="Q149" s="40"/>
    </row>
    <row r="150" spans="1:17" ht="51" customHeight="1">
      <c r="A150" s="66" t="s">
        <v>575</v>
      </c>
      <c r="B150" s="64">
        <v>100</v>
      </c>
      <c r="C150" s="64">
        <v>100</v>
      </c>
      <c r="D150" s="64">
        <v>100</v>
      </c>
      <c r="E150" s="64">
        <v>100</v>
      </c>
      <c r="F150" s="64">
        <v>100</v>
      </c>
      <c r="G150" s="64">
        <v>100</v>
      </c>
      <c r="H150" s="64">
        <v>100</v>
      </c>
      <c r="I150" s="64">
        <v>100</v>
      </c>
      <c r="J150" s="64">
        <v>100</v>
      </c>
      <c r="K150" s="64">
        <v>100</v>
      </c>
      <c r="L150" s="64">
        <v>100</v>
      </c>
      <c r="M150" s="64">
        <v>100</v>
      </c>
      <c r="N150" s="64">
        <v>100</v>
      </c>
      <c r="O150" s="64">
        <v>100</v>
      </c>
      <c r="P150" s="52" t="s">
        <v>574</v>
      </c>
      <c r="Q150" s="48" t="s">
        <v>582</v>
      </c>
    </row>
    <row r="151" spans="1:17" ht="30.75" customHeight="1">
      <c r="A151" s="66" t="s">
        <v>576</v>
      </c>
      <c r="B151" s="64">
        <v>100</v>
      </c>
      <c r="C151" s="64">
        <v>100</v>
      </c>
      <c r="D151" s="64">
        <v>100</v>
      </c>
      <c r="E151" s="64">
        <v>100</v>
      </c>
      <c r="F151" s="64">
        <v>100</v>
      </c>
      <c r="G151" s="64">
        <v>100</v>
      </c>
      <c r="H151" s="64">
        <v>100</v>
      </c>
      <c r="I151" s="64">
        <v>100</v>
      </c>
      <c r="J151" s="64">
        <v>100</v>
      </c>
      <c r="K151" s="64">
        <v>100</v>
      </c>
      <c r="L151" s="64">
        <v>100</v>
      </c>
      <c r="M151" s="64">
        <v>100</v>
      </c>
      <c r="N151" s="64">
        <v>100</v>
      </c>
      <c r="O151" s="64">
        <v>100</v>
      </c>
      <c r="P151" s="52" t="s">
        <v>578</v>
      </c>
      <c r="Q151" s="48" t="s">
        <v>75</v>
      </c>
    </row>
    <row r="152" spans="1:17" ht="39" customHeight="1">
      <c r="A152" s="66" t="s">
        <v>564</v>
      </c>
      <c r="B152" s="49">
        <v>100</v>
      </c>
      <c r="C152" s="49">
        <f>B152+2.7</f>
        <v>102.7</v>
      </c>
      <c r="D152" s="49">
        <f aca="true" t="shared" si="6" ref="D152:N152">C152+2.7</f>
        <v>105.4</v>
      </c>
      <c r="E152" s="49">
        <f t="shared" si="6"/>
        <v>108.10000000000001</v>
      </c>
      <c r="F152" s="49">
        <f t="shared" si="6"/>
        <v>110.80000000000001</v>
      </c>
      <c r="G152" s="49">
        <f t="shared" si="6"/>
        <v>113.50000000000001</v>
      </c>
      <c r="H152" s="49">
        <f t="shared" si="6"/>
        <v>116.20000000000002</v>
      </c>
      <c r="I152" s="49">
        <f t="shared" si="6"/>
        <v>118.90000000000002</v>
      </c>
      <c r="J152" s="49">
        <f t="shared" si="6"/>
        <v>121.60000000000002</v>
      </c>
      <c r="K152" s="49">
        <f t="shared" si="6"/>
        <v>124.30000000000003</v>
      </c>
      <c r="L152" s="49">
        <f t="shared" si="6"/>
        <v>127.00000000000003</v>
      </c>
      <c r="M152" s="49">
        <f t="shared" si="6"/>
        <v>129.70000000000002</v>
      </c>
      <c r="N152" s="49">
        <f t="shared" si="6"/>
        <v>132.4</v>
      </c>
      <c r="O152" s="49">
        <v>135</v>
      </c>
      <c r="P152" s="49" t="s">
        <v>577</v>
      </c>
      <c r="Q152" s="48" t="s">
        <v>111</v>
      </c>
    </row>
    <row r="153" spans="1:17" ht="41.25" customHeight="1">
      <c r="A153" s="66" t="s">
        <v>565</v>
      </c>
      <c r="B153" s="64">
        <v>100</v>
      </c>
      <c r="C153" s="64">
        <v>100</v>
      </c>
      <c r="D153" s="64">
        <v>100</v>
      </c>
      <c r="E153" s="64">
        <v>100</v>
      </c>
      <c r="F153" s="64">
        <v>100</v>
      </c>
      <c r="G153" s="64">
        <v>100</v>
      </c>
      <c r="H153" s="64">
        <v>100</v>
      </c>
      <c r="I153" s="64">
        <v>100</v>
      </c>
      <c r="J153" s="64">
        <v>100</v>
      </c>
      <c r="K153" s="64">
        <v>100</v>
      </c>
      <c r="L153" s="64">
        <v>100</v>
      </c>
      <c r="M153" s="64">
        <v>100</v>
      </c>
      <c r="N153" s="64">
        <v>100</v>
      </c>
      <c r="O153" s="64">
        <v>100</v>
      </c>
      <c r="P153" s="49" t="s">
        <v>577</v>
      </c>
      <c r="Q153" s="48" t="s">
        <v>51</v>
      </c>
    </row>
    <row r="154" spans="1:17" ht="40.5" customHeight="1">
      <c r="A154" s="66" t="s">
        <v>53</v>
      </c>
      <c r="B154" s="49">
        <v>95</v>
      </c>
      <c r="C154" s="49">
        <v>100</v>
      </c>
      <c r="D154" s="49">
        <v>100</v>
      </c>
      <c r="E154" s="49">
        <v>100</v>
      </c>
      <c r="F154" s="49">
        <v>100</v>
      </c>
      <c r="G154" s="49">
        <v>100</v>
      </c>
      <c r="H154" s="49">
        <v>100</v>
      </c>
      <c r="I154" s="49">
        <v>100</v>
      </c>
      <c r="J154" s="49">
        <v>100</v>
      </c>
      <c r="K154" s="49">
        <v>100</v>
      </c>
      <c r="L154" s="49">
        <v>100</v>
      </c>
      <c r="M154" s="49">
        <v>100</v>
      </c>
      <c r="N154" s="49">
        <v>100</v>
      </c>
      <c r="O154" s="49">
        <v>100</v>
      </c>
      <c r="P154" s="49" t="s">
        <v>577</v>
      </c>
      <c r="Q154" s="48" t="s">
        <v>51</v>
      </c>
    </row>
    <row r="155" spans="1:17" ht="39" customHeight="1">
      <c r="A155" s="66" t="s">
        <v>566</v>
      </c>
      <c r="B155" s="64">
        <v>100</v>
      </c>
      <c r="C155" s="64">
        <v>100</v>
      </c>
      <c r="D155" s="64">
        <v>100</v>
      </c>
      <c r="E155" s="64">
        <v>100</v>
      </c>
      <c r="F155" s="64">
        <v>100</v>
      </c>
      <c r="G155" s="64">
        <v>100</v>
      </c>
      <c r="H155" s="64">
        <v>100</v>
      </c>
      <c r="I155" s="64">
        <v>100</v>
      </c>
      <c r="J155" s="64">
        <v>100</v>
      </c>
      <c r="K155" s="64">
        <v>100</v>
      </c>
      <c r="L155" s="64">
        <v>100</v>
      </c>
      <c r="M155" s="64">
        <v>100</v>
      </c>
      <c r="N155" s="64">
        <v>100</v>
      </c>
      <c r="O155" s="64">
        <v>100</v>
      </c>
      <c r="P155" s="49" t="s">
        <v>577</v>
      </c>
      <c r="Q155" s="48" t="s">
        <v>51</v>
      </c>
    </row>
    <row r="156" spans="1:17" ht="42" customHeight="1">
      <c r="A156" s="66" t="s">
        <v>568</v>
      </c>
      <c r="B156" s="49">
        <v>97.6</v>
      </c>
      <c r="C156" s="64">
        <v>100</v>
      </c>
      <c r="D156" s="64">
        <v>100</v>
      </c>
      <c r="E156" s="64">
        <v>100</v>
      </c>
      <c r="F156" s="64">
        <v>100</v>
      </c>
      <c r="G156" s="64">
        <v>100</v>
      </c>
      <c r="H156" s="64">
        <v>100</v>
      </c>
      <c r="I156" s="64">
        <v>100</v>
      </c>
      <c r="J156" s="64">
        <v>100</v>
      </c>
      <c r="K156" s="64">
        <v>100</v>
      </c>
      <c r="L156" s="64">
        <v>100</v>
      </c>
      <c r="M156" s="64">
        <v>100</v>
      </c>
      <c r="N156" s="64">
        <v>100</v>
      </c>
      <c r="O156" s="64">
        <v>100</v>
      </c>
      <c r="P156" s="49" t="s">
        <v>577</v>
      </c>
      <c r="Q156" s="48" t="s">
        <v>126</v>
      </c>
    </row>
    <row r="157" spans="1:17" ht="39.75" customHeight="1">
      <c r="A157" s="66" t="s">
        <v>567</v>
      </c>
      <c r="B157" s="64">
        <v>100</v>
      </c>
      <c r="C157" s="64">
        <v>100</v>
      </c>
      <c r="D157" s="64">
        <v>100</v>
      </c>
      <c r="E157" s="64">
        <v>100</v>
      </c>
      <c r="F157" s="64">
        <v>100</v>
      </c>
      <c r="G157" s="64">
        <v>100</v>
      </c>
      <c r="H157" s="64">
        <v>100</v>
      </c>
      <c r="I157" s="64">
        <v>100</v>
      </c>
      <c r="J157" s="64">
        <v>100</v>
      </c>
      <c r="K157" s="64">
        <v>100</v>
      </c>
      <c r="L157" s="64">
        <v>100</v>
      </c>
      <c r="M157" s="64">
        <v>100</v>
      </c>
      <c r="N157" s="64">
        <v>100</v>
      </c>
      <c r="O157" s="64">
        <v>100</v>
      </c>
      <c r="P157" s="49" t="s">
        <v>577</v>
      </c>
      <c r="Q157" s="48" t="s">
        <v>582</v>
      </c>
    </row>
    <row r="158" spans="1:17" ht="53.25" customHeight="1">
      <c r="A158" s="66" t="s">
        <v>569</v>
      </c>
      <c r="B158" s="64">
        <v>100</v>
      </c>
      <c r="C158" s="64">
        <v>100</v>
      </c>
      <c r="D158" s="64">
        <v>100</v>
      </c>
      <c r="E158" s="64">
        <v>100</v>
      </c>
      <c r="F158" s="64">
        <v>100</v>
      </c>
      <c r="G158" s="64">
        <v>100</v>
      </c>
      <c r="H158" s="64">
        <v>100</v>
      </c>
      <c r="I158" s="64">
        <v>100</v>
      </c>
      <c r="J158" s="64">
        <v>100</v>
      </c>
      <c r="K158" s="64">
        <v>100</v>
      </c>
      <c r="L158" s="64">
        <v>100</v>
      </c>
      <c r="M158" s="64">
        <v>100</v>
      </c>
      <c r="N158" s="64">
        <v>100</v>
      </c>
      <c r="O158" s="64">
        <v>100</v>
      </c>
      <c r="P158" s="49" t="s">
        <v>577</v>
      </c>
      <c r="Q158" s="48" t="s">
        <v>330</v>
      </c>
    </row>
    <row r="159" spans="1:17" ht="53.25" customHeight="1">
      <c r="A159" s="66" t="s">
        <v>570</v>
      </c>
      <c r="B159" s="49">
        <v>91</v>
      </c>
      <c r="C159" s="64">
        <v>100</v>
      </c>
      <c r="D159" s="64">
        <v>100</v>
      </c>
      <c r="E159" s="64">
        <v>100</v>
      </c>
      <c r="F159" s="64">
        <v>100</v>
      </c>
      <c r="G159" s="64">
        <v>100</v>
      </c>
      <c r="H159" s="64">
        <v>100</v>
      </c>
      <c r="I159" s="64">
        <v>100</v>
      </c>
      <c r="J159" s="64">
        <v>100</v>
      </c>
      <c r="K159" s="64">
        <v>100</v>
      </c>
      <c r="L159" s="64">
        <v>100</v>
      </c>
      <c r="M159" s="64">
        <v>100</v>
      </c>
      <c r="N159" s="64">
        <v>100</v>
      </c>
      <c r="O159" s="64">
        <v>100</v>
      </c>
      <c r="P159" s="49" t="s">
        <v>577</v>
      </c>
      <c r="Q159" s="48" t="s">
        <v>330</v>
      </c>
    </row>
    <row r="160" spans="1:17" ht="78" customHeight="1">
      <c r="A160" s="66" t="s">
        <v>571</v>
      </c>
      <c r="B160" s="49">
        <v>100</v>
      </c>
      <c r="C160" s="49">
        <v>200</v>
      </c>
      <c r="D160" s="49">
        <v>200</v>
      </c>
      <c r="E160" s="49">
        <v>200</v>
      </c>
      <c r="F160" s="49">
        <v>200</v>
      </c>
      <c r="G160" s="49">
        <v>200</v>
      </c>
      <c r="H160" s="49">
        <v>200</v>
      </c>
      <c r="I160" s="49">
        <v>200</v>
      </c>
      <c r="J160" s="49">
        <v>200</v>
      </c>
      <c r="K160" s="49">
        <v>200</v>
      </c>
      <c r="L160" s="49">
        <v>200</v>
      </c>
      <c r="M160" s="49">
        <v>200</v>
      </c>
      <c r="N160" s="49">
        <v>200</v>
      </c>
      <c r="O160" s="49">
        <v>200</v>
      </c>
      <c r="P160" s="49" t="s">
        <v>577</v>
      </c>
      <c r="Q160" s="48" t="s">
        <v>330</v>
      </c>
    </row>
    <row r="161" spans="1:17" ht="54.75" customHeight="1">
      <c r="A161" s="66" t="s">
        <v>572</v>
      </c>
      <c r="B161" s="49">
        <v>46</v>
      </c>
      <c r="C161" s="49">
        <f>B161+0.8</f>
        <v>46.8</v>
      </c>
      <c r="D161" s="49">
        <f aca="true" t="shared" si="7" ref="D161:N161">C161+0.8</f>
        <v>47.599999999999994</v>
      </c>
      <c r="E161" s="49">
        <f t="shared" si="7"/>
        <v>48.39999999999999</v>
      </c>
      <c r="F161" s="49">
        <f t="shared" si="7"/>
        <v>49.19999999999999</v>
      </c>
      <c r="G161" s="49">
        <f t="shared" si="7"/>
        <v>49.999999999999986</v>
      </c>
      <c r="H161" s="49">
        <f t="shared" si="7"/>
        <v>50.79999999999998</v>
      </c>
      <c r="I161" s="49">
        <f t="shared" si="7"/>
        <v>51.59999999999998</v>
      </c>
      <c r="J161" s="49">
        <f t="shared" si="7"/>
        <v>52.39999999999998</v>
      </c>
      <c r="K161" s="49">
        <f t="shared" si="7"/>
        <v>53.199999999999974</v>
      </c>
      <c r="L161" s="49">
        <f t="shared" si="7"/>
        <v>53.99999999999997</v>
      </c>
      <c r="M161" s="49">
        <f t="shared" si="7"/>
        <v>54.79999999999997</v>
      </c>
      <c r="N161" s="49">
        <f t="shared" si="7"/>
        <v>55.599999999999966</v>
      </c>
      <c r="O161" s="49">
        <v>56</v>
      </c>
      <c r="P161" s="49" t="s">
        <v>580</v>
      </c>
      <c r="Q161" s="48" t="s">
        <v>51</v>
      </c>
    </row>
    <row r="162" spans="1:17" ht="30" customHeight="1">
      <c r="A162" s="66" t="s">
        <v>573</v>
      </c>
      <c r="B162" s="49">
        <v>1200</v>
      </c>
      <c r="C162" s="49">
        <f>B162+23</f>
        <v>1223</v>
      </c>
      <c r="D162" s="49">
        <f aca="true" t="shared" si="8" ref="D162:N162">C162+23</f>
        <v>1246</v>
      </c>
      <c r="E162" s="49">
        <f t="shared" si="8"/>
        <v>1269</v>
      </c>
      <c r="F162" s="49">
        <f t="shared" si="8"/>
        <v>1292</v>
      </c>
      <c r="G162" s="49">
        <f t="shared" si="8"/>
        <v>1315</v>
      </c>
      <c r="H162" s="49">
        <f t="shared" si="8"/>
        <v>1338</v>
      </c>
      <c r="I162" s="49">
        <f t="shared" si="8"/>
        <v>1361</v>
      </c>
      <c r="J162" s="49">
        <f t="shared" si="8"/>
        <v>1384</v>
      </c>
      <c r="K162" s="49">
        <f t="shared" si="8"/>
        <v>1407</v>
      </c>
      <c r="L162" s="49">
        <f t="shared" si="8"/>
        <v>1430</v>
      </c>
      <c r="M162" s="49">
        <f t="shared" si="8"/>
        <v>1453</v>
      </c>
      <c r="N162" s="49">
        <f t="shared" si="8"/>
        <v>1476</v>
      </c>
      <c r="O162" s="49">
        <v>1500</v>
      </c>
      <c r="P162" s="49" t="s">
        <v>579</v>
      </c>
      <c r="Q162" s="40" t="s">
        <v>752</v>
      </c>
    </row>
    <row r="163" spans="1:17" ht="16.5" customHeight="1">
      <c r="A163" s="121" t="s">
        <v>15</v>
      </c>
      <c r="B163" s="122"/>
      <c r="C163" s="122"/>
      <c r="D163" s="122"/>
      <c r="E163" s="122"/>
      <c r="F163" s="122"/>
      <c r="G163" s="122"/>
      <c r="H163" s="123"/>
      <c r="I163" s="116"/>
      <c r="J163" s="117"/>
      <c r="K163" s="117"/>
      <c r="L163" s="117"/>
      <c r="M163" s="117"/>
      <c r="N163" s="117"/>
      <c r="O163" s="117"/>
      <c r="P163" s="118"/>
      <c r="Q163" s="44"/>
    </row>
    <row r="164" spans="1:17" ht="33" customHeight="1">
      <c r="A164" s="102" t="s">
        <v>586</v>
      </c>
      <c r="B164" s="102"/>
      <c r="C164" s="102"/>
      <c r="D164" s="102"/>
      <c r="E164" s="102"/>
      <c r="F164" s="102"/>
      <c r="G164" s="102"/>
      <c r="H164" s="102"/>
      <c r="I164" s="49" t="s">
        <v>24</v>
      </c>
      <c r="J164" s="49" t="s">
        <v>24</v>
      </c>
      <c r="K164" s="49" t="s">
        <v>24</v>
      </c>
      <c r="L164" s="101" t="s">
        <v>609</v>
      </c>
      <c r="M164" s="101"/>
      <c r="N164" s="103" t="s">
        <v>114</v>
      </c>
      <c r="O164" s="104"/>
      <c r="P164" s="49"/>
      <c r="Q164" s="67"/>
    </row>
    <row r="165" spans="1:16" ht="26.25" customHeight="1">
      <c r="A165" s="102" t="s">
        <v>52</v>
      </c>
      <c r="B165" s="102"/>
      <c r="C165" s="102"/>
      <c r="D165" s="102"/>
      <c r="E165" s="102"/>
      <c r="F165" s="102"/>
      <c r="G165" s="102"/>
      <c r="H165" s="102"/>
      <c r="I165" s="49" t="s">
        <v>24</v>
      </c>
      <c r="J165" s="49" t="s">
        <v>24</v>
      </c>
      <c r="K165" s="49" t="s">
        <v>24</v>
      </c>
      <c r="L165" s="101" t="s">
        <v>611</v>
      </c>
      <c r="M165" s="101"/>
      <c r="N165" s="103" t="s">
        <v>610</v>
      </c>
      <c r="O165" s="104"/>
      <c r="P165" s="49"/>
    </row>
    <row r="166" spans="1:16" ht="28.5" customHeight="1">
      <c r="A166" s="144" t="s">
        <v>587</v>
      </c>
      <c r="B166" s="145"/>
      <c r="C166" s="145"/>
      <c r="D166" s="145"/>
      <c r="E166" s="145"/>
      <c r="F166" s="145"/>
      <c r="G166" s="145"/>
      <c r="H166" s="146"/>
      <c r="I166" s="49" t="s">
        <v>24</v>
      </c>
      <c r="J166" s="49" t="s">
        <v>24</v>
      </c>
      <c r="K166" s="49" t="s">
        <v>24</v>
      </c>
      <c r="L166" s="101" t="s">
        <v>612</v>
      </c>
      <c r="M166" s="101"/>
      <c r="N166" s="103" t="s">
        <v>610</v>
      </c>
      <c r="O166" s="104"/>
      <c r="P166" s="49"/>
    </row>
    <row r="167" spans="1:16" ht="29.25" customHeight="1">
      <c r="A167" s="144" t="s">
        <v>588</v>
      </c>
      <c r="B167" s="145"/>
      <c r="C167" s="145"/>
      <c r="D167" s="145"/>
      <c r="E167" s="145"/>
      <c r="F167" s="145"/>
      <c r="G167" s="145"/>
      <c r="H167" s="146"/>
      <c r="I167" s="49" t="s">
        <v>24</v>
      </c>
      <c r="J167" s="49" t="s">
        <v>24</v>
      </c>
      <c r="K167" s="49" t="s">
        <v>24</v>
      </c>
      <c r="L167" s="103" t="s">
        <v>613</v>
      </c>
      <c r="M167" s="104"/>
      <c r="N167" s="103" t="s">
        <v>114</v>
      </c>
      <c r="O167" s="104"/>
      <c r="P167" s="49"/>
    </row>
    <row r="168" spans="1:16" ht="30.75" customHeight="1">
      <c r="A168" s="102" t="s">
        <v>589</v>
      </c>
      <c r="B168" s="102"/>
      <c r="C168" s="102"/>
      <c r="D168" s="102"/>
      <c r="E168" s="102"/>
      <c r="F168" s="102"/>
      <c r="G168" s="102"/>
      <c r="H168" s="102"/>
      <c r="I168" s="49" t="s">
        <v>24</v>
      </c>
      <c r="J168" s="49" t="s">
        <v>24</v>
      </c>
      <c r="K168" s="49" t="s">
        <v>24</v>
      </c>
      <c r="L168" s="103" t="s">
        <v>614</v>
      </c>
      <c r="M168" s="104"/>
      <c r="N168" s="103" t="s">
        <v>114</v>
      </c>
      <c r="O168" s="104"/>
      <c r="P168" s="49"/>
    </row>
    <row r="169" spans="1:16" ht="27" customHeight="1">
      <c r="A169" s="102" t="s">
        <v>590</v>
      </c>
      <c r="B169" s="102"/>
      <c r="C169" s="102"/>
      <c r="D169" s="102"/>
      <c r="E169" s="102"/>
      <c r="F169" s="102"/>
      <c r="G169" s="102"/>
      <c r="H169" s="102"/>
      <c r="I169" s="49" t="s">
        <v>24</v>
      </c>
      <c r="J169" s="49" t="s">
        <v>24</v>
      </c>
      <c r="K169" s="49" t="s">
        <v>24</v>
      </c>
      <c r="L169" s="101" t="s">
        <v>611</v>
      </c>
      <c r="M169" s="101"/>
      <c r="N169" s="103" t="s">
        <v>610</v>
      </c>
      <c r="O169" s="104"/>
      <c r="P169" s="49"/>
    </row>
    <row r="170" spans="1:16" ht="30" customHeight="1">
      <c r="A170" s="102" t="s">
        <v>591</v>
      </c>
      <c r="B170" s="102"/>
      <c r="C170" s="102"/>
      <c r="D170" s="102"/>
      <c r="E170" s="102"/>
      <c r="F170" s="102"/>
      <c r="G170" s="102"/>
      <c r="H170" s="102"/>
      <c r="I170" s="49" t="s">
        <v>24</v>
      </c>
      <c r="J170" s="49" t="s">
        <v>24</v>
      </c>
      <c r="K170" s="49" t="s">
        <v>24</v>
      </c>
      <c r="L170" s="103" t="s">
        <v>151</v>
      </c>
      <c r="M170" s="104"/>
      <c r="N170" s="103" t="s">
        <v>114</v>
      </c>
      <c r="O170" s="104"/>
      <c r="P170" s="49"/>
    </row>
    <row r="171" spans="1:16" ht="28.5" customHeight="1">
      <c r="A171" s="102" t="s">
        <v>592</v>
      </c>
      <c r="B171" s="102"/>
      <c r="C171" s="102"/>
      <c r="D171" s="102"/>
      <c r="E171" s="102"/>
      <c r="F171" s="102"/>
      <c r="G171" s="102"/>
      <c r="H171" s="102"/>
      <c r="I171" s="49" t="s">
        <v>24</v>
      </c>
      <c r="J171" s="49" t="s">
        <v>24</v>
      </c>
      <c r="K171" s="49" t="s">
        <v>24</v>
      </c>
      <c r="L171" s="101" t="s">
        <v>611</v>
      </c>
      <c r="M171" s="101"/>
      <c r="N171" s="103" t="s">
        <v>610</v>
      </c>
      <c r="O171" s="104"/>
      <c r="P171" s="49"/>
    </row>
    <row r="172" spans="1:16" ht="30.75" customHeight="1">
      <c r="A172" s="102" t="s">
        <v>780</v>
      </c>
      <c r="B172" s="102"/>
      <c r="C172" s="102"/>
      <c r="D172" s="102"/>
      <c r="E172" s="102"/>
      <c r="F172" s="102"/>
      <c r="G172" s="102"/>
      <c r="H172" s="102"/>
      <c r="I172" s="49" t="s">
        <v>24</v>
      </c>
      <c r="J172" s="49" t="s">
        <v>24</v>
      </c>
      <c r="K172" s="49" t="s">
        <v>24</v>
      </c>
      <c r="L172" s="103" t="s">
        <v>504</v>
      </c>
      <c r="M172" s="104"/>
      <c r="N172" s="103" t="s">
        <v>504</v>
      </c>
      <c r="O172" s="104"/>
      <c r="P172" s="49"/>
    </row>
    <row r="173" spans="1:16" ht="33.75" customHeight="1">
      <c r="A173" s="102" t="s">
        <v>781</v>
      </c>
      <c r="B173" s="102"/>
      <c r="C173" s="102"/>
      <c r="D173" s="102"/>
      <c r="E173" s="102"/>
      <c r="F173" s="102"/>
      <c r="G173" s="102"/>
      <c r="H173" s="102"/>
      <c r="I173" s="49" t="s">
        <v>24</v>
      </c>
      <c r="J173" s="49" t="s">
        <v>24</v>
      </c>
      <c r="K173" s="49" t="s">
        <v>24</v>
      </c>
      <c r="L173" s="103" t="s">
        <v>615</v>
      </c>
      <c r="M173" s="104"/>
      <c r="N173" s="103" t="s">
        <v>435</v>
      </c>
      <c r="O173" s="104"/>
      <c r="P173" s="49"/>
    </row>
    <row r="174" spans="1:16" ht="42" customHeight="1">
      <c r="A174" s="102" t="s">
        <v>593</v>
      </c>
      <c r="B174" s="102"/>
      <c r="C174" s="102"/>
      <c r="D174" s="102"/>
      <c r="E174" s="102"/>
      <c r="F174" s="102"/>
      <c r="G174" s="102"/>
      <c r="H174" s="102"/>
      <c r="I174" s="49" t="s">
        <v>24</v>
      </c>
      <c r="J174" s="49" t="s">
        <v>24</v>
      </c>
      <c r="K174" s="49" t="s">
        <v>24</v>
      </c>
      <c r="L174" s="103" t="s">
        <v>151</v>
      </c>
      <c r="M174" s="104"/>
      <c r="N174" s="103" t="s">
        <v>114</v>
      </c>
      <c r="O174" s="104"/>
      <c r="P174" s="49"/>
    </row>
    <row r="175" spans="1:16" ht="27.75" customHeight="1">
      <c r="A175" s="102" t="s">
        <v>594</v>
      </c>
      <c r="B175" s="102"/>
      <c r="C175" s="102"/>
      <c r="D175" s="102"/>
      <c r="E175" s="102"/>
      <c r="F175" s="102"/>
      <c r="G175" s="102"/>
      <c r="H175" s="102"/>
      <c r="I175" s="49" t="s">
        <v>24</v>
      </c>
      <c r="J175" s="49" t="s">
        <v>24</v>
      </c>
      <c r="K175" s="49" t="s">
        <v>24</v>
      </c>
      <c r="L175" s="103" t="s">
        <v>609</v>
      </c>
      <c r="M175" s="104"/>
      <c r="N175" s="103" t="s">
        <v>114</v>
      </c>
      <c r="O175" s="104"/>
      <c r="P175" s="49"/>
    </row>
    <row r="176" spans="1:16" ht="18.75" customHeight="1">
      <c r="A176" s="102" t="s">
        <v>595</v>
      </c>
      <c r="B176" s="102"/>
      <c r="C176" s="102"/>
      <c r="D176" s="102"/>
      <c r="E176" s="102"/>
      <c r="F176" s="102"/>
      <c r="G176" s="102"/>
      <c r="H176" s="102"/>
      <c r="I176" s="49" t="s">
        <v>24</v>
      </c>
      <c r="J176" s="49" t="s">
        <v>24</v>
      </c>
      <c r="K176" s="49" t="s">
        <v>24</v>
      </c>
      <c r="L176" s="103" t="s">
        <v>616</v>
      </c>
      <c r="M176" s="104"/>
      <c r="N176" s="103" t="s">
        <v>114</v>
      </c>
      <c r="O176" s="104"/>
      <c r="P176" s="49"/>
    </row>
    <row r="177" spans="1:16" ht="19.5" customHeight="1">
      <c r="A177" s="102" t="s">
        <v>596</v>
      </c>
      <c r="B177" s="102"/>
      <c r="C177" s="102"/>
      <c r="D177" s="102"/>
      <c r="E177" s="102"/>
      <c r="F177" s="102"/>
      <c r="G177" s="102"/>
      <c r="H177" s="102"/>
      <c r="I177" s="49" t="s">
        <v>24</v>
      </c>
      <c r="J177" s="49" t="s">
        <v>24</v>
      </c>
      <c r="K177" s="49" t="s">
        <v>24</v>
      </c>
      <c r="L177" s="103" t="s">
        <v>151</v>
      </c>
      <c r="M177" s="104"/>
      <c r="N177" s="103" t="s">
        <v>114</v>
      </c>
      <c r="O177" s="104"/>
      <c r="P177" s="49"/>
    </row>
    <row r="178" spans="1:16" ht="28.5" customHeight="1">
      <c r="A178" s="102" t="s">
        <v>597</v>
      </c>
      <c r="B178" s="102"/>
      <c r="C178" s="102"/>
      <c r="D178" s="102"/>
      <c r="E178" s="102"/>
      <c r="F178" s="102"/>
      <c r="G178" s="102"/>
      <c r="H178" s="102"/>
      <c r="I178" s="49" t="s">
        <v>24</v>
      </c>
      <c r="J178" s="49" t="s">
        <v>24</v>
      </c>
      <c r="K178" s="49" t="s">
        <v>24</v>
      </c>
      <c r="L178" s="103" t="s">
        <v>617</v>
      </c>
      <c r="M178" s="104"/>
      <c r="N178" s="103" t="s">
        <v>107</v>
      </c>
      <c r="O178" s="104"/>
      <c r="P178" s="49"/>
    </row>
    <row r="179" spans="1:17" ht="15.75" customHeight="1">
      <c r="A179" s="101" t="s">
        <v>20</v>
      </c>
      <c r="B179" s="114" t="s">
        <v>39</v>
      </c>
      <c r="C179" s="62" t="s">
        <v>10</v>
      </c>
      <c r="D179" s="103" t="s">
        <v>5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4"/>
      <c r="P179" s="114" t="s">
        <v>21</v>
      </c>
      <c r="Q179" s="54"/>
    </row>
    <row r="180" spans="1:16" ht="80.25" customHeight="1">
      <c r="A180" s="101"/>
      <c r="B180" s="115"/>
      <c r="C180" s="43">
        <v>2018</v>
      </c>
      <c r="D180" s="43">
        <v>2019</v>
      </c>
      <c r="E180" s="43">
        <v>2020</v>
      </c>
      <c r="F180" s="43">
        <v>2021</v>
      </c>
      <c r="G180" s="43">
        <v>2022</v>
      </c>
      <c r="H180" s="43">
        <v>2023</v>
      </c>
      <c r="I180" s="43">
        <v>2024</v>
      </c>
      <c r="J180" s="43">
        <v>2025</v>
      </c>
      <c r="K180" s="43">
        <v>2026</v>
      </c>
      <c r="L180" s="43">
        <v>2027</v>
      </c>
      <c r="M180" s="43">
        <v>2028</v>
      </c>
      <c r="N180" s="43">
        <v>2029</v>
      </c>
      <c r="O180" s="43">
        <v>2030</v>
      </c>
      <c r="P180" s="114"/>
    </row>
    <row r="181" spans="1:17" ht="16.5" customHeight="1">
      <c r="A181" s="103" t="s">
        <v>28</v>
      </c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4"/>
      <c r="Q181" s="40"/>
    </row>
    <row r="182" spans="1:17" ht="42.75" customHeight="1">
      <c r="A182" s="50" t="s">
        <v>598</v>
      </c>
      <c r="B182" s="49" t="s">
        <v>785</v>
      </c>
      <c r="C182" s="49" t="s">
        <v>784</v>
      </c>
      <c r="D182" s="103" t="s">
        <v>598</v>
      </c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4"/>
      <c r="P182" s="52" t="s">
        <v>90</v>
      </c>
      <c r="Q182" s="44" t="s">
        <v>114</v>
      </c>
    </row>
    <row r="183" spans="1:17" ht="17.25" customHeight="1">
      <c r="A183" s="103" t="s">
        <v>29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4"/>
      <c r="Q183" s="40"/>
    </row>
    <row r="184" spans="1:17" ht="51" customHeight="1">
      <c r="A184" s="66" t="s">
        <v>599</v>
      </c>
      <c r="B184" s="68">
        <v>10.4</v>
      </c>
      <c r="C184" s="68">
        <v>1.5</v>
      </c>
      <c r="D184" s="69">
        <v>1.5</v>
      </c>
      <c r="E184" s="69">
        <v>0.6</v>
      </c>
      <c r="F184" s="69">
        <v>2.15</v>
      </c>
      <c r="G184" s="69">
        <v>0.6</v>
      </c>
      <c r="H184" s="69">
        <v>0.6</v>
      </c>
      <c r="I184" s="69">
        <v>0.6</v>
      </c>
      <c r="J184" s="69">
        <v>0.6</v>
      </c>
      <c r="K184" s="69">
        <v>0.6</v>
      </c>
      <c r="L184" s="69">
        <v>0.6</v>
      </c>
      <c r="M184" s="69">
        <v>0.6</v>
      </c>
      <c r="N184" s="69">
        <v>0.6</v>
      </c>
      <c r="O184" s="69">
        <v>0.6</v>
      </c>
      <c r="P184" s="52" t="s">
        <v>88</v>
      </c>
      <c r="Q184" s="40" t="s">
        <v>114</v>
      </c>
    </row>
    <row r="185" spans="1:18" ht="27" customHeight="1">
      <c r="A185" s="66" t="s">
        <v>600</v>
      </c>
      <c r="B185" s="51">
        <v>30.3</v>
      </c>
      <c r="C185" s="51">
        <v>39.37</v>
      </c>
      <c r="D185" s="51">
        <v>39</v>
      </c>
      <c r="E185" s="51">
        <v>45</v>
      </c>
      <c r="F185" s="51">
        <v>41</v>
      </c>
      <c r="G185" s="51">
        <v>47</v>
      </c>
      <c r="H185" s="51">
        <v>50.5</v>
      </c>
      <c r="I185" s="51">
        <v>54</v>
      </c>
      <c r="J185" s="51">
        <v>38</v>
      </c>
      <c r="K185" s="51">
        <v>38.1</v>
      </c>
      <c r="L185" s="51">
        <v>38.2</v>
      </c>
      <c r="M185" s="51">
        <v>38.3</v>
      </c>
      <c r="N185" s="51">
        <v>38.4</v>
      </c>
      <c r="O185" s="49">
        <v>38.5</v>
      </c>
      <c r="P185" s="52" t="s">
        <v>88</v>
      </c>
      <c r="Q185" s="48" t="s">
        <v>111</v>
      </c>
      <c r="R185" s="34" t="s">
        <v>778</v>
      </c>
    </row>
    <row r="186" spans="1:17" ht="53.25" customHeight="1">
      <c r="A186" s="66" t="s">
        <v>601</v>
      </c>
      <c r="B186" s="45">
        <v>28</v>
      </c>
      <c r="C186" s="45">
        <v>10</v>
      </c>
      <c r="D186" s="45">
        <v>27</v>
      </c>
      <c r="E186" s="45">
        <v>50</v>
      </c>
      <c r="F186" s="45">
        <v>35</v>
      </c>
      <c r="G186" s="45">
        <v>40</v>
      </c>
      <c r="H186" s="45">
        <v>45</v>
      </c>
      <c r="I186" s="45">
        <v>55</v>
      </c>
      <c r="J186" s="45">
        <v>60</v>
      </c>
      <c r="K186" s="45">
        <v>60</v>
      </c>
      <c r="L186" s="45">
        <v>65</v>
      </c>
      <c r="M186" s="45">
        <v>70</v>
      </c>
      <c r="N186" s="45">
        <v>90</v>
      </c>
      <c r="O186" s="45">
        <v>100</v>
      </c>
      <c r="P186" s="52" t="s">
        <v>1</v>
      </c>
      <c r="Q186" s="48" t="s">
        <v>107</v>
      </c>
    </row>
    <row r="187" spans="1:18" ht="30" customHeight="1">
      <c r="A187" s="66" t="s">
        <v>602</v>
      </c>
      <c r="B187" s="51">
        <v>3.7</v>
      </c>
      <c r="C187" s="51">
        <f>B187-0.056</f>
        <v>3.644</v>
      </c>
      <c r="D187" s="51">
        <f aca="true" t="shared" si="9" ref="D187:N187">C187-0.056</f>
        <v>3.588</v>
      </c>
      <c r="E187" s="51">
        <f t="shared" si="9"/>
        <v>3.532</v>
      </c>
      <c r="F187" s="51">
        <f t="shared" si="9"/>
        <v>3.476</v>
      </c>
      <c r="G187" s="51">
        <f t="shared" si="9"/>
        <v>3.42</v>
      </c>
      <c r="H187" s="51">
        <f t="shared" si="9"/>
        <v>3.364</v>
      </c>
      <c r="I187" s="51">
        <f t="shared" si="9"/>
        <v>3.308</v>
      </c>
      <c r="J187" s="51">
        <f t="shared" si="9"/>
        <v>3.252</v>
      </c>
      <c r="K187" s="51">
        <f t="shared" si="9"/>
        <v>3.1959999999999997</v>
      </c>
      <c r="L187" s="51">
        <f t="shared" si="9"/>
        <v>3.1399999999999997</v>
      </c>
      <c r="M187" s="51">
        <f t="shared" si="9"/>
        <v>3.0839999999999996</v>
      </c>
      <c r="N187" s="51">
        <f t="shared" si="9"/>
        <v>3.0279999999999996</v>
      </c>
      <c r="O187" s="51">
        <v>3</v>
      </c>
      <c r="P187" s="52" t="s">
        <v>86</v>
      </c>
      <c r="Q187" s="48" t="s">
        <v>114</v>
      </c>
      <c r="R187" s="34">
        <v>1</v>
      </c>
    </row>
    <row r="188" spans="1:18" ht="27" customHeight="1">
      <c r="A188" s="66" t="s">
        <v>603</v>
      </c>
      <c r="B188" s="51">
        <v>17</v>
      </c>
      <c r="C188" s="51">
        <f>B188+1</f>
        <v>18</v>
      </c>
      <c r="D188" s="51">
        <f aca="true" t="shared" si="10" ref="D188:N188">C188+1</f>
        <v>19</v>
      </c>
      <c r="E188" s="51">
        <f t="shared" si="10"/>
        <v>20</v>
      </c>
      <c r="F188" s="51">
        <f t="shared" si="10"/>
        <v>21</v>
      </c>
      <c r="G188" s="51">
        <f t="shared" si="10"/>
        <v>22</v>
      </c>
      <c r="H188" s="51">
        <f t="shared" si="10"/>
        <v>23</v>
      </c>
      <c r="I188" s="51">
        <f t="shared" si="10"/>
        <v>24</v>
      </c>
      <c r="J188" s="51">
        <f t="shared" si="10"/>
        <v>25</v>
      </c>
      <c r="K188" s="51">
        <f t="shared" si="10"/>
        <v>26</v>
      </c>
      <c r="L188" s="51">
        <f t="shared" si="10"/>
        <v>27</v>
      </c>
      <c r="M188" s="51">
        <f t="shared" si="10"/>
        <v>28</v>
      </c>
      <c r="N188" s="51">
        <f t="shared" si="10"/>
        <v>29</v>
      </c>
      <c r="O188" s="51">
        <v>30</v>
      </c>
      <c r="P188" s="52" t="s">
        <v>87</v>
      </c>
      <c r="Q188" s="48" t="s">
        <v>114</v>
      </c>
      <c r="R188" s="34">
        <v>1</v>
      </c>
    </row>
    <row r="189" spans="1:17" ht="30" customHeight="1">
      <c r="A189" s="66" t="s">
        <v>604</v>
      </c>
      <c r="B189" s="51" t="s">
        <v>786</v>
      </c>
      <c r="C189" s="61">
        <v>15.35</v>
      </c>
      <c r="D189" s="61">
        <v>15.35</v>
      </c>
      <c r="E189" s="61">
        <v>15.35</v>
      </c>
      <c r="F189" s="61">
        <v>15.35</v>
      </c>
      <c r="G189" s="61">
        <v>17.01</v>
      </c>
      <c r="H189" s="61">
        <v>17.01</v>
      </c>
      <c r="I189" s="61">
        <v>18.68</v>
      </c>
      <c r="J189" s="61">
        <v>18.68</v>
      </c>
      <c r="K189" s="61">
        <v>20.34</v>
      </c>
      <c r="L189" s="61">
        <v>20.34</v>
      </c>
      <c r="M189" s="61">
        <v>22</v>
      </c>
      <c r="N189" s="61">
        <v>22</v>
      </c>
      <c r="O189" s="61">
        <v>22</v>
      </c>
      <c r="P189" s="52" t="s">
        <v>89</v>
      </c>
      <c r="Q189" s="48" t="s">
        <v>114</v>
      </c>
    </row>
    <row r="190" spans="1:18" ht="29.25" customHeight="1">
      <c r="A190" s="66" t="s">
        <v>605</v>
      </c>
      <c r="B190" s="51">
        <v>88</v>
      </c>
      <c r="C190" s="51">
        <f>B190-0.15</f>
        <v>87.85</v>
      </c>
      <c r="D190" s="51">
        <f aca="true" t="shared" si="11" ref="D190:N190">C190-0.15</f>
        <v>87.69999999999999</v>
      </c>
      <c r="E190" s="51">
        <f t="shared" si="11"/>
        <v>87.54999999999998</v>
      </c>
      <c r="F190" s="51">
        <f t="shared" si="11"/>
        <v>87.39999999999998</v>
      </c>
      <c r="G190" s="51">
        <f t="shared" si="11"/>
        <v>87.24999999999997</v>
      </c>
      <c r="H190" s="51">
        <f t="shared" si="11"/>
        <v>87.09999999999997</v>
      </c>
      <c r="I190" s="51">
        <f t="shared" si="11"/>
        <v>86.94999999999996</v>
      </c>
      <c r="J190" s="51">
        <f t="shared" si="11"/>
        <v>86.79999999999995</v>
      </c>
      <c r="K190" s="51">
        <f t="shared" si="11"/>
        <v>86.64999999999995</v>
      </c>
      <c r="L190" s="51">
        <f t="shared" si="11"/>
        <v>86.49999999999994</v>
      </c>
      <c r="M190" s="51">
        <f t="shared" si="11"/>
        <v>86.34999999999994</v>
      </c>
      <c r="N190" s="51">
        <f t="shared" si="11"/>
        <v>86.19999999999993</v>
      </c>
      <c r="O190" s="51">
        <v>86</v>
      </c>
      <c r="P190" s="52" t="s">
        <v>89</v>
      </c>
      <c r="Q190" s="48" t="s">
        <v>114</v>
      </c>
      <c r="R190" s="34">
        <v>1</v>
      </c>
    </row>
    <row r="191" spans="1:18" ht="26.25" customHeight="1">
      <c r="A191" s="66" t="s">
        <v>606</v>
      </c>
      <c r="B191" s="64">
        <v>18207</v>
      </c>
      <c r="C191" s="64">
        <f>B191-16</f>
        <v>18191</v>
      </c>
      <c r="D191" s="64">
        <f aca="true" t="shared" si="12" ref="D191:N191">C191-16</f>
        <v>18175</v>
      </c>
      <c r="E191" s="64">
        <f t="shared" si="12"/>
        <v>18159</v>
      </c>
      <c r="F191" s="64">
        <f t="shared" si="12"/>
        <v>18143</v>
      </c>
      <c r="G191" s="64">
        <f t="shared" si="12"/>
        <v>18127</v>
      </c>
      <c r="H191" s="64">
        <f t="shared" si="12"/>
        <v>18111</v>
      </c>
      <c r="I191" s="64">
        <f t="shared" si="12"/>
        <v>18095</v>
      </c>
      <c r="J191" s="64">
        <f t="shared" si="12"/>
        <v>18079</v>
      </c>
      <c r="K191" s="64">
        <f t="shared" si="12"/>
        <v>18063</v>
      </c>
      <c r="L191" s="64">
        <f t="shared" si="12"/>
        <v>18047</v>
      </c>
      <c r="M191" s="64">
        <f t="shared" si="12"/>
        <v>18031</v>
      </c>
      <c r="N191" s="64">
        <f t="shared" si="12"/>
        <v>18015</v>
      </c>
      <c r="O191" s="64">
        <v>18000</v>
      </c>
      <c r="P191" s="52" t="s">
        <v>85</v>
      </c>
      <c r="Q191" s="48" t="s">
        <v>114</v>
      </c>
      <c r="R191" s="34">
        <v>1</v>
      </c>
    </row>
    <row r="192" spans="1:18" ht="29.25" customHeight="1">
      <c r="A192" s="66" t="s">
        <v>607</v>
      </c>
      <c r="B192" s="49">
        <v>32.1</v>
      </c>
      <c r="C192" s="49">
        <f>B192+0.6</f>
        <v>32.7</v>
      </c>
      <c r="D192" s="49">
        <f aca="true" t="shared" si="13" ref="D192:N192">C192+0.6</f>
        <v>33.300000000000004</v>
      </c>
      <c r="E192" s="49">
        <f t="shared" si="13"/>
        <v>33.900000000000006</v>
      </c>
      <c r="F192" s="49">
        <f t="shared" si="13"/>
        <v>34.50000000000001</v>
      </c>
      <c r="G192" s="49">
        <f t="shared" si="13"/>
        <v>35.10000000000001</v>
      </c>
      <c r="H192" s="49">
        <f t="shared" si="13"/>
        <v>35.70000000000001</v>
      </c>
      <c r="I192" s="49">
        <f t="shared" si="13"/>
        <v>36.30000000000001</v>
      </c>
      <c r="J192" s="49">
        <f t="shared" si="13"/>
        <v>36.90000000000001</v>
      </c>
      <c r="K192" s="49">
        <f t="shared" si="13"/>
        <v>37.500000000000014</v>
      </c>
      <c r="L192" s="49">
        <f t="shared" si="13"/>
        <v>38.100000000000016</v>
      </c>
      <c r="M192" s="49">
        <f t="shared" si="13"/>
        <v>38.70000000000002</v>
      </c>
      <c r="N192" s="49">
        <f t="shared" si="13"/>
        <v>39.30000000000002</v>
      </c>
      <c r="O192" s="49">
        <v>40</v>
      </c>
      <c r="P192" s="52" t="s">
        <v>90</v>
      </c>
      <c r="Q192" s="48" t="s">
        <v>114</v>
      </c>
      <c r="R192" s="34">
        <v>1</v>
      </c>
    </row>
    <row r="193" spans="1:18" ht="27.75" customHeight="1">
      <c r="A193" s="66" t="s">
        <v>608</v>
      </c>
      <c r="B193" s="61">
        <v>58.95</v>
      </c>
      <c r="C193" s="61">
        <f>B193-1.05</f>
        <v>57.900000000000006</v>
      </c>
      <c r="D193" s="61">
        <f aca="true" t="shared" si="14" ref="D193:N193">C193-1.05</f>
        <v>56.85000000000001</v>
      </c>
      <c r="E193" s="61">
        <f t="shared" si="14"/>
        <v>55.80000000000001</v>
      </c>
      <c r="F193" s="61">
        <f t="shared" si="14"/>
        <v>54.750000000000014</v>
      </c>
      <c r="G193" s="61">
        <f t="shared" si="14"/>
        <v>53.70000000000002</v>
      </c>
      <c r="H193" s="61">
        <f t="shared" si="14"/>
        <v>52.65000000000002</v>
      </c>
      <c r="I193" s="61">
        <f t="shared" si="14"/>
        <v>51.60000000000002</v>
      </c>
      <c r="J193" s="61">
        <f t="shared" si="14"/>
        <v>50.550000000000026</v>
      </c>
      <c r="K193" s="61">
        <f t="shared" si="14"/>
        <v>49.50000000000003</v>
      </c>
      <c r="L193" s="61">
        <f t="shared" si="14"/>
        <v>48.45000000000003</v>
      </c>
      <c r="M193" s="61">
        <f t="shared" si="14"/>
        <v>47.400000000000034</v>
      </c>
      <c r="N193" s="61">
        <f t="shared" si="14"/>
        <v>46.35000000000004</v>
      </c>
      <c r="O193" s="61">
        <v>45</v>
      </c>
      <c r="P193" s="52" t="s">
        <v>84</v>
      </c>
      <c r="Q193" s="48" t="s">
        <v>114</v>
      </c>
      <c r="R193" s="34">
        <v>1</v>
      </c>
    </row>
    <row r="194" spans="1:17" ht="18.75" customHeight="1">
      <c r="A194" s="135" t="s">
        <v>750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7"/>
      <c r="Q194" s="70"/>
    </row>
    <row r="195" spans="1:17" ht="12.75">
      <c r="A195" s="108" t="s">
        <v>16</v>
      </c>
      <c r="B195" s="108"/>
      <c r="C195" s="108"/>
      <c r="D195" s="108"/>
      <c r="E195" s="108"/>
      <c r="F195" s="108"/>
      <c r="G195" s="108"/>
      <c r="H195" s="108"/>
      <c r="I195" s="116"/>
      <c r="J195" s="117"/>
      <c r="K195" s="117"/>
      <c r="L195" s="117"/>
      <c r="M195" s="117"/>
      <c r="N195" s="117"/>
      <c r="O195" s="117"/>
      <c r="P195" s="118"/>
      <c r="Q195" s="70"/>
    </row>
    <row r="196" spans="1:16" ht="53.25" customHeight="1">
      <c r="A196" s="102" t="s">
        <v>618</v>
      </c>
      <c r="B196" s="102"/>
      <c r="C196" s="102"/>
      <c r="D196" s="102"/>
      <c r="E196" s="102"/>
      <c r="F196" s="102"/>
      <c r="G196" s="102"/>
      <c r="H196" s="102"/>
      <c r="I196" s="49" t="s">
        <v>24</v>
      </c>
      <c r="J196" s="49" t="s">
        <v>24</v>
      </c>
      <c r="K196" s="49" t="s">
        <v>24</v>
      </c>
      <c r="L196" s="103" t="s">
        <v>144</v>
      </c>
      <c r="M196" s="104"/>
      <c r="N196" s="103" t="s">
        <v>51</v>
      </c>
      <c r="O196" s="104"/>
      <c r="P196" s="49"/>
    </row>
    <row r="197" spans="1:16" ht="17.25" customHeight="1">
      <c r="A197" s="102" t="s">
        <v>619</v>
      </c>
      <c r="B197" s="102"/>
      <c r="C197" s="102"/>
      <c r="D197" s="102"/>
      <c r="E197" s="102"/>
      <c r="F197" s="102"/>
      <c r="G197" s="102"/>
      <c r="H197" s="102"/>
      <c r="I197" s="49" t="s">
        <v>24</v>
      </c>
      <c r="J197" s="49" t="s">
        <v>24</v>
      </c>
      <c r="K197" s="49" t="s">
        <v>24</v>
      </c>
      <c r="L197" s="103" t="s">
        <v>144</v>
      </c>
      <c r="M197" s="104"/>
      <c r="N197" s="103" t="s">
        <v>51</v>
      </c>
      <c r="O197" s="104"/>
      <c r="P197" s="49"/>
    </row>
    <row r="198" spans="1:16" ht="42.75" customHeight="1">
      <c r="A198" s="102" t="s">
        <v>623</v>
      </c>
      <c r="B198" s="102"/>
      <c r="C198" s="102"/>
      <c r="D198" s="102"/>
      <c r="E198" s="102"/>
      <c r="F198" s="102"/>
      <c r="G198" s="102"/>
      <c r="H198" s="102"/>
      <c r="I198" s="49" t="s">
        <v>24</v>
      </c>
      <c r="J198" s="49" t="s">
        <v>24</v>
      </c>
      <c r="K198" s="49" t="s">
        <v>24</v>
      </c>
      <c r="L198" s="103" t="s">
        <v>144</v>
      </c>
      <c r="M198" s="104"/>
      <c r="N198" s="103" t="s">
        <v>51</v>
      </c>
      <c r="O198" s="104"/>
      <c r="P198" s="49"/>
    </row>
    <row r="199" spans="1:16" ht="27" customHeight="1">
      <c r="A199" s="102" t="s">
        <v>620</v>
      </c>
      <c r="B199" s="102"/>
      <c r="C199" s="102"/>
      <c r="D199" s="102"/>
      <c r="E199" s="102"/>
      <c r="F199" s="102"/>
      <c r="G199" s="102"/>
      <c r="H199" s="102"/>
      <c r="I199" s="49" t="s">
        <v>24</v>
      </c>
      <c r="J199" s="49" t="s">
        <v>24</v>
      </c>
      <c r="K199" s="49" t="s">
        <v>24</v>
      </c>
      <c r="L199" s="103" t="s">
        <v>144</v>
      </c>
      <c r="M199" s="104"/>
      <c r="N199" s="103" t="s">
        <v>51</v>
      </c>
      <c r="O199" s="104"/>
      <c r="P199" s="49"/>
    </row>
    <row r="200" spans="1:16" ht="27" customHeight="1">
      <c r="A200" s="102" t="s">
        <v>621</v>
      </c>
      <c r="B200" s="102"/>
      <c r="C200" s="102"/>
      <c r="D200" s="102"/>
      <c r="E200" s="102"/>
      <c r="F200" s="102"/>
      <c r="G200" s="102"/>
      <c r="H200" s="102"/>
      <c r="I200" s="49" t="s">
        <v>24</v>
      </c>
      <c r="J200" s="49" t="s">
        <v>24</v>
      </c>
      <c r="K200" s="49" t="s">
        <v>24</v>
      </c>
      <c r="L200" s="103" t="s">
        <v>632</v>
      </c>
      <c r="M200" s="104"/>
      <c r="N200" s="103" t="s">
        <v>631</v>
      </c>
      <c r="O200" s="104"/>
      <c r="P200" s="49"/>
    </row>
    <row r="201" spans="1:16" ht="18" customHeight="1">
      <c r="A201" s="102" t="s">
        <v>622</v>
      </c>
      <c r="B201" s="102"/>
      <c r="C201" s="102"/>
      <c r="D201" s="102"/>
      <c r="E201" s="102"/>
      <c r="F201" s="102"/>
      <c r="G201" s="102"/>
      <c r="H201" s="102"/>
      <c r="I201" s="49" t="s">
        <v>24</v>
      </c>
      <c r="J201" s="49" t="s">
        <v>24</v>
      </c>
      <c r="K201" s="49" t="s">
        <v>24</v>
      </c>
      <c r="L201" s="103" t="s">
        <v>144</v>
      </c>
      <c r="M201" s="104"/>
      <c r="N201" s="103" t="s">
        <v>51</v>
      </c>
      <c r="O201" s="104"/>
      <c r="P201" s="49"/>
    </row>
    <row r="202" spans="1:16" ht="45.75" customHeight="1">
      <c r="A202" s="102" t="s">
        <v>624</v>
      </c>
      <c r="B202" s="102"/>
      <c r="C202" s="102"/>
      <c r="D202" s="102"/>
      <c r="E202" s="102"/>
      <c r="F202" s="102"/>
      <c r="G202" s="102"/>
      <c r="H202" s="102"/>
      <c r="I202" s="49" t="s">
        <v>24</v>
      </c>
      <c r="J202" s="49" t="s">
        <v>24</v>
      </c>
      <c r="K202" s="49" t="s">
        <v>24</v>
      </c>
      <c r="L202" s="103" t="s">
        <v>144</v>
      </c>
      <c r="M202" s="104"/>
      <c r="N202" s="103" t="s">
        <v>51</v>
      </c>
      <c r="O202" s="104"/>
      <c r="P202" s="49"/>
    </row>
    <row r="203" spans="1:16" ht="21" customHeight="1">
      <c r="A203" s="102" t="s">
        <v>625</v>
      </c>
      <c r="B203" s="102"/>
      <c r="C203" s="102"/>
      <c r="D203" s="102"/>
      <c r="E203" s="102"/>
      <c r="F203" s="102"/>
      <c r="G203" s="102"/>
      <c r="H203" s="102"/>
      <c r="I203" s="49"/>
      <c r="J203" s="49" t="s">
        <v>24</v>
      </c>
      <c r="K203" s="49" t="s">
        <v>24</v>
      </c>
      <c r="L203" s="103" t="s">
        <v>144</v>
      </c>
      <c r="M203" s="104"/>
      <c r="N203" s="103" t="s">
        <v>51</v>
      </c>
      <c r="O203" s="104"/>
      <c r="P203" s="49"/>
    </row>
    <row r="204" spans="1:16" ht="18.75" customHeight="1">
      <c r="A204" s="102" t="s">
        <v>626</v>
      </c>
      <c r="B204" s="102"/>
      <c r="C204" s="102"/>
      <c r="D204" s="102"/>
      <c r="E204" s="102"/>
      <c r="F204" s="102"/>
      <c r="G204" s="102"/>
      <c r="H204" s="102"/>
      <c r="I204" s="49" t="s">
        <v>24</v>
      </c>
      <c r="J204" s="49" t="s">
        <v>24</v>
      </c>
      <c r="K204" s="49" t="s">
        <v>24</v>
      </c>
      <c r="L204" s="103" t="s">
        <v>144</v>
      </c>
      <c r="M204" s="104"/>
      <c r="N204" s="103" t="s">
        <v>51</v>
      </c>
      <c r="O204" s="104"/>
      <c r="P204" s="49"/>
    </row>
    <row r="205" spans="1:16" ht="30.75" customHeight="1">
      <c r="A205" s="102" t="s">
        <v>627</v>
      </c>
      <c r="B205" s="102"/>
      <c r="C205" s="102"/>
      <c r="D205" s="102"/>
      <c r="E205" s="102"/>
      <c r="F205" s="102"/>
      <c r="G205" s="102"/>
      <c r="H205" s="102"/>
      <c r="I205" s="49" t="s">
        <v>24</v>
      </c>
      <c r="J205" s="49" t="s">
        <v>24</v>
      </c>
      <c r="K205" s="49" t="s">
        <v>24</v>
      </c>
      <c r="L205" s="103" t="s">
        <v>144</v>
      </c>
      <c r="M205" s="104"/>
      <c r="N205" s="103" t="s">
        <v>51</v>
      </c>
      <c r="O205" s="104"/>
      <c r="P205" s="49"/>
    </row>
    <row r="206" spans="1:16" ht="26.25" customHeight="1">
      <c r="A206" s="144" t="s">
        <v>628</v>
      </c>
      <c r="B206" s="145"/>
      <c r="C206" s="145"/>
      <c r="D206" s="145"/>
      <c r="E206" s="145"/>
      <c r="F206" s="145"/>
      <c r="G206" s="145"/>
      <c r="H206" s="146"/>
      <c r="I206" s="49" t="s">
        <v>24</v>
      </c>
      <c r="J206" s="49" t="s">
        <v>24</v>
      </c>
      <c r="K206" s="49" t="s">
        <v>24</v>
      </c>
      <c r="L206" s="103" t="s">
        <v>144</v>
      </c>
      <c r="M206" s="104"/>
      <c r="N206" s="103" t="s">
        <v>51</v>
      </c>
      <c r="O206" s="104"/>
      <c r="P206" s="49"/>
    </row>
    <row r="207" spans="1:16" ht="27.75" customHeight="1">
      <c r="A207" s="102" t="s">
        <v>629</v>
      </c>
      <c r="B207" s="102"/>
      <c r="C207" s="102"/>
      <c r="D207" s="102"/>
      <c r="E207" s="102"/>
      <c r="F207" s="102"/>
      <c r="G207" s="102"/>
      <c r="H207" s="102"/>
      <c r="I207" s="49" t="s">
        <v>24</v>
      </c>
      <c r="J207" s="49" t="s">
        <v>24</v>
      </c>
      <c r="K207" s="49" t="s">
        <v>24</v>
      </c>
      <c r="L207" s="103" t="s">
        <v>144</v>
      </c>
      <c r="M207" s="104"/>
      <c r="N207" s="103" t="s">
        <v>339</v>
      </c>
      <c r="O207" s="104"/>
      <c r="P207" s="49"/>
    </row>
    <row r="208" spans="1:16" ht="16.5" customHeight="1">
      <c r="A208" s="144" t="s">
        <v>630</v>
      </c>
      <c r="B208" s="145"/>
      <c r="C208" s="145"/>
      <c r="D208" s="145"/>
      <c r="E208" s="145"/>
      <c r="F208" s="145"/>
      <c r="G208" s="145"/>
      <c r="H208" s="146"/>
      <c r="I208" s="49" t="s">
        <v>24</v>
      </c>
      <c r="J208" s="49" t="s">
        <v>24</v>
      </c>
      <c r="K208" s="49" t="s">
        <v>24</v>
      </c>
      <c r="L208" s="103" t="s">
        <v>144</v>
      </c>
      <c r="M208" s="104"/>
      <c r="N208" s="103" t="s">
        <v>54</v>
      </c>
      <c r="O208" s="104"/>
      <c r="P208" s="49"/>
    </row>
    <row r="209" spans="1:17" ht="12.75" customHeight="1">
      <c r="A209" s="141" t="s">
        <v>20</v>
      </c>
      <c r="B209" s="114" t="s">
        <v>39</v>
      </c>
      <c r="C209" s="62" t="s">
        <v>10</v>
      </c>
      <c r="D209" s="101" t="s">
        <v>5</v>
      </c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14" t="s">
        <v>21</v>
      </c>
      <c r="Q209" s="54"/>
    </row>
    <row r="210" spans="1:16" ht="81" customHeight="1">
      <c r="A210" s="142"/>
      <c r="B210" s="115"/>
      <c r="C210" s="43">
        <v>2018</v>
      </c>
      <c r="D210" s="43">
        <v>2019</v>
      </c>
      <c r="E210" s="43">
        <v>2020</v>
      </c>
      <c r="F210" s="43">
        <v>2021</v>
      </c>
      <c r="G210" s="43">
        <v>2022</v>
      </c>
      <c r="H210" s="43">
        <v>2023</v>
      </c>
      <c r="I210" s="43">
        <v>2024</v>
      </c>
      <c r="J210" s="43">
        <v>2025</v>
      </c>
      <c r="K210" s="43">
        <v>2026</v>
      </c>
      <c r="L210" s="43">
        <v>2027</v>
      </c>
      <c r="M210" s="43">
        <v>2028</v>
      </c>
      <c r="N210" s="43">
        <v>2029</v>
      </c>
      <c r="O210" s="43">
        <v>2030</v>
      </c>
      <c r="P210" s="114"/>
    </row>
    <row r="211" spans="1:17" ht="12.75">
      <c r="A211" s="103" t="s">
        <v>28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4"/>
      <c r="Q211" s="40"/>
    </row>
    <row r="212" spans="1:17" ht="19.5" customHeight="1">
      <c r="A212" s="71" t="s">
        <v>774</v>
      </c>
      <c r="B212" s="49">
        <v>100</v>
      </c>
      <c r="C212" s="49">
        <v>100</v>
      </c>
      <c r="D212" s="49">
        <v>100</v>
      </c>
      <c r="E212" s="49">
        <v>100</v>
      </c>
      <c r="F212" s="49">
        <v>100</v>
      </c>
      <c r="G212" s="49">
        <v>100</v>
      </c>
      <c r="H212" s="49">
        <v>100</v>
      </c>
      <c r="I212" s="49">
        <v>100</v>
      </c>
      <c r="J212" s="49">
        <v>100</v>
      </c>
      <c r="K212" s="49">
        <v>100</v>
      </c>
      <c r="L212" s="49">
        <v>100</v>
      </c>
      <c r="M212" s="49">
        <v>100</v>
      </c>
      <c r="N212" s="49">
        <v>100</v>
      </c>
      <c r="O212" s="49">
        <v>100</v>
      </c>
      <c r="P212" s="49" t="s">
        <v>645</v>
      </c>
      <c r="Q212" s="40" t="s">
        <v>51</v>
      </c>
    </row>
    <row r="213" spans="1:17" ht="81" customHeight="1" hidden="1">
      <c r="A213" s="71" t="s">
        <v>775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 t="s">
        <v>646</v>
      </c>
      <c r="Q213" s="40" t="s">
        <v>51</v>
      </c>
    </row>
    <row r="214" spans="1:17" ht="16.5" customHeight="1">
      <c r="A214" s="103" t="s">
        <v>29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4"/>
      <c r="Q214" s="40"/>
    </row>
    <row r="215" spans="1:17" ht="27" customHeight="1">
      <c r="A215" s="71" t="s">
        <v>634</v>
      </c>
      <c r="B215" s="49">
        <v>100</v>
      </c>
      <c r="C215" s="49">
        <v>100</v>
      </c>
      <c r="D215" s="49">
        <v>100</v>
      </c>
      <c r="E215" s="49">
        <v>100</v>
      </c>
      <c r="F215" s="49">
        <v>100</v>
      </c>
      <c r="G215" s="49">
        <v>100</v>
      </c>
      <c r="H215" s="49">
        <v>100</v>
      </c>
      <c r="I215" s="49">
        <v>100</v>
      </c>
      <c r="J215" s="49">
        <v>100</v>
      </c>
      <c r="K215" s="49">
        <v>100</v>
      </c>
      <c r="L215" s="49">
        <v>100</v>
      </c>
      <c r="M215" s="49">
        <v>100</v>
      </c>
      <c r="N215" s="49">
        <v>100</v>
      </c>
      <c r="O215" s="49">
        <v>100</v>
      </c>
      <c r="P215" s="49" t="s">
        <v>645</v>
      </c>
      <c r="Q215" s="40" t="s">
        <v>51</v>
      </c>
    </row>
    <row r="216" spans="1:17" ht="27" customHeight="1">
      <c r="A216" s="71" t="s">
        <v>635</v>
      </c>
      <c r="B216" s="49">
        <v>37</v>
      </c>
      <c r="C216" s="49">
        <v>38</v>
      </c>
      <c r="D216" s="49">
        <v>40.2</v>
      </c>
      <c r="E216" s="49">
        <v>42</v>
      </c>
      <c r="F216" s="49">
        <v>45</v>
      </c>
      <c r="G216" s="49">
        <v>55</v>
      </c>
      <c r="H216" s="49">
        <v>65</v>
      </c>
      <c r="I216" s="49">
        <v>70</v>
      </c>
      <c r="J216" s="49">
        <v>75</v>
      </c>
      <c r="K216" s="49">
        <v>80</v>
      </c>
      <c r="L216" s="49">
        <v>85</v>
      </c>
      <c r="M216" s="49">
        <v>95</v>
      </c>
      <c r="N216" s="49">
        <v>100</v>
      </c>
      <c r="O216" s="49">
        <v>100</v>
      </c>
      <c r="P216" s="49" t="s">
        <v>645</v>
      </c>
      <c r="Q216" s="40" t="s">
        <v>51</v>
      </c>
    </row>
    <row r="217" spans="1:17" ht="68.25" customHeight="1">
      <c r="A217" s="71" t="s">
        <v>636</v>
      </c>
      <c r="B217" s="49">
        <v>76.3</v>
      </c>
      <c r="C217" s="49">
        <v>84.68</v>
      </c>
      <c r="D217" s="49">
        <v>94</v>
      </c>
      <c r="E217" s="49">
        <v>98</v>
      </c>
      <c r="F217" s="49">
        <v>100</v>
      </c>
      <c r="G217" s="49">
        <v>100</v>
      </c>
      <c r="H217" s="49">
        <v>100</v>
      </c>
      <c r="I217" s="49">
        <v>100</v>
      </c>
      <c r="J217" s="49">
        <v>100</v>
      </c>
      <c r="K217" s="49">
        <v>100</v>
      </c>
      <c r="L217" s="49">
        <v>100</v>
      </c>
      <c r="M217" s="49">
        <v>100</v>
      </c>
      <c r="N217" s="49">
        <v>100</v>
      </c>
      <c r="O217" s="49">
        <v>100</v>
      </c>
      <c r="P217" s="49" t="s">
        <v>647</v>
      </c>
      <c r="Q217" s="40" t="s">
        <v>51</v>
      </c>
    </row>
    <row r="218" spans="1:17" ht="56.25" customHeight="1">
      <c r="A218" s="71" t="s">
        <v>637</v>
      </c>
      <c r="B218" s="49">
        <v>23</v>
      </c>
      <c r="C218" s="49">
        <v>23</v>
      </c>
      <c r="D218" s="49">
        <v>29</v>
      </c>
      <c r="E218" s="49">
        <v>41</v>
      </c>
      <c r="F218" s="49">
        <v>53</v>
      </c>
      <c r="G218" s="49">
        <v>59</v>
      </c>
      <c r="H218" s="49">
        <v>64</v>
      </c>
      <c r="I218" s="49">
        <v>70</v>
      </c>
      <c r="J218" s="49">
        <v>76</v>
      </c>
      <c r="K218" s="49">
        <v>82</v>
      </c>
      <c r="L218" s="49">
        <v>88</v>
      </c>
      <c r="M218" s="49">
        <v>94</v>
      </c>
      <c r="N218" s="49">
        <v>100</v>
      </c>
      <c r="O218" s="49">
        <v>100</v>
      </c>
      <c r="P218" s="49" t="s">
        <v>648</v>
      </c>
      <c r="Q218" s="40" t="s">
        <v>51</v>
      </c>
    </row>
    <row r="219" spans="1:17" ht="43.5" customHeight="1">
      <c r="A219" s="71" t="s">
        <v>638</v>
      </c>
      <c r="B219" s="49">
        <v>80</v>
      </c>
      <c r="C219" s="49">
        <v>81.8</v>
      </c>
      <c r="D219" s="49">
        <v>82</v>
      </c>
      <c r="E219" s="49">
        <v>83</v>
      </c>
      <c r="F219" s="49">
        <v>84</v>
      </c>
      <c r="G219" s="49">
        <v>85</v>
      </c>
      <c r="H219" s="49">
        <v>86</v>
      </c>
      <c r="I219" s="49">
        <v>87</v>
      </c>
      <c r="J219" s="49">
        <v>88</v>
      </c>
      <c r="K219" s="49">
        <v>89</v>
      </c>
      <c r="L219" s="49">
        <v>90</v>
      </c>
      <c r="M219" s="49">
        <v>91</v>
      </c>
      <c r="N219" s="49">
        <v>92</v>
      </c>
      <c r="O219" s="49">
        <v>96</v>
      </c>
      <c r="P219" s="49" t="s">
        <v>653</v>
      </c>
      <c r="Q219" s="40" t="s">
        <v>51</v>
      </c>
    </row>
    <row r="220" spans="1:17" ht="27" customHeight="1">
      <c r="A220" s="71" t="s">
        <v>639</v>
      </c>
      <c r="B220" s="49">
        <v>0</v>
      </c>
      <c r="C220" s="49">
        <v>1.59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 t="s">
        <v>654</v>
      </c>
      <c r="Q220" s="40" t="s">
        <v>51</v>
      </c>
    </row>
    <row r="221" spans="1:17" ht="58.5" customHeight="1">
      <c r="A221" s="71" t="s">
        <v>640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 t="s">
        <v>655</v>
      </c>
      <c r="Q221" s="40" t="s">
        <v>51</v>
      </c>
    </row>
    <row r="222" spans="1:17" ht="55.5" customHeight="1">
      <c r="A222" s="71" t="s">
        <v>641</v>
      </c>
      <c r="B222" s="49">
        <v>100</v>
      </c>
      <c r="C222" s="49">
        <v>100</v>
      </c>
      <c r="D222" s="49">
        <v>100</v>
      </c>
      <c r="E222" s="49">
        <v>100</v>
      </c>
      <c r="F222" s="49">
        <v>100</v>
      </c>
      <c r="G222" s="49">
        <v>100</v>
      </c>
      <c r="H222" s="49">
        <v>100</v>
      </c>
      <c r="I222" s="49">
        <v>100</v>
      </c>
      <c r="J222" s="49">
        <v>100</v>
      </c>
      <c r="K222" s="49">
        <v>100</v>
      </c>
      <c r="L222" s="49">
        <v>100</v>
      </c>
      <c r="M222" s="49">
        <v>100</v>
      </c>
      <c r="N222" s="49">
        <v>100</v>
      </c>
      <c r="O222" s="49">
        <v>100</v>
      </c>
      <c r="P222" s="49" t="s">
        <v>649</v>
      </c>
      <c r="Q222" s="40" t="s">
        <v>51</v>
      </c>
    </row>
    <row r="223" spans="1:17" ht="81" customHeight="1">
      <c r="A223" s="71" t="s">
        <v>642</v>
      </c>
      <c r="B223" s="49">
        <v>100</v>
      </c>
      <c r="C223" s="49">
        <v>100</v>
      </c>
      <c r="D223" s="49">
        <v>100</v>
      </c>
      <c r="E223" s="49">
        <v>100</v>
      </c>
      <c r="F223" s="49">
        <v>100</v>
      </c>
      <c r="G223" s="49">
        <v>100</v>
      </c>
      <c r="H223" s="49">
        <v>100</v>
      </c>
      <c r="I223" s="49">
        <v>100</v>
      </c>
      <c r="J223" s="49">
        <v>100</v>
      </c>
      <c r="K223" s="49">
        <v>100</v>
      </c>
      <c r="L223" s="49">
        <v>100</v>
      </c>
      <c r="M223" s="49">
        <v>100</v>
      </c>
      <c r="N223" s="49">
        <v>100</v>
      </c>
      <c r="O223" s="49">
        <v>100</v>
      </c>
      <c r="P223" s="49" t="s">
        <v>650</v>
      </c>
      <c r="Q223" s="40" t="s">
        <v>51</v>
      </c>
    </row>
    <row r="224" spans="1:17" ht="76.5" customHeight="1">
      <c r="A224" s="71" t="s">
        <v>643</v>
      </c>
      <c r="B224" s="49">
        <v>100</v>
      </c>
      <c r="C224" s="49">
        <v>100</v>
      </c>
      <c r="D224" s="49">
        <v>100</v>
      </c>
      <c r="E224" s="49">
        <v>100</v>
      </c>
      <c r="F224" s="49">
        <v>100</v>
      </c>
      <c r="G224" s="49">
        <v>100</v>
      </c>
      <c r="H224" s="49">
        <v>100</v>
      </c>
      <c r="I224" s="49">
        <v>100</v>
      </c>
      <c r="J224" s="49">
        <v>100</v>
      </c>
      <c r="K224" s="49">
        <v>100</v>
      </c>
      <c r="L224" s="49">
        <v>100</v>
      </c>
      <c r="M224" s="49">
        <v>100</v>
      </c>
      <c r="N224" s="49">
        <v>100</v>
      </c>
      <c r="O224" s="49">
        <v>100</v>
      </c>
      <c r="P224" s="49" t="s">
        <v>651</v>
      </c>
      <c r="Q224" s="40" t="s">
        <v>51</v>
      </c>
    </row>
    <row r="225" spans="1:17" ht="57" customHeight="1">
      <c r="A225" s="71" t="s">
        <v>644</v>
      </c>
      <c r="B225" s="49">
        <v>100</v>
      </c>
      <c r="C225" s="49">
        <v>100</v>
      </c>
      <c r="D225" s="49">
        <v>100</v>
      </c>
      <c r="E225" s="49">
        <v>100</v>
      </c>
      <c r="F225" s="49">
        <v>100</v>
      </c>
      <c r="G225" s="49">
        <v>100</v>
      </c>
      <c r="H225" s="49">
        <v>100</v>
      </c>
      <c r="I225" s="49">
        <v>100</v>
      </c>
      <c r="J225" s="49">
        <v>100</v>
      </c>
      <c r="K225" s="49">
        <v>100</v>
      </c>
      <c r="L225" s="49">
        <v>100</v>
      </c>
      <c r="M225" s="49">
        <v>100</v>
      </c>
      <c r="N225" s="49">
        <v>100</v>
      </c>
      <c r="O225" s="49">
        <v>100</v>
      </c>
      <c r="P225" s="49" t="s">
        <v>652</v>
      </c>
      <c r="Q225" s="40" t="s">
        <v>51</v>
      </c>
    </row>
    <row r="226" spans="1:17" ht="12.75">
      <c r="A226" s="108" t="s">
        <v>656</v>
      </c>
      <c r="B226" s="108"/>
      <c r="C226" s="108"/>
      <c r="D226" s="108"/>
      <c r="E226" s="108"/>
      <c r="F226" s="108"/>
      <c r="G226" s="108"/>
      <c r="H226" s="108"/>
      <c r="I226" s="116"/>
      <c r="J226" s="117"/>
      <c r="K226" s="117"/>
      <c r="L226" s="117"/>
      <c r="M226" s="117"/>
      <c r="N226" s="117"/>
      <c r="O226" s="117"/>
      <c r="P226" s="118"/>
      <c r="Q226" s="70"/>
    </row>
    <row r="227" spans="1:16" ht="27.75" customHeight="1">
      <c r="A227" s="102" t="s">
        <v>657</v>
      </c>
      <c r="B227" s="102"/>
      <c r="C227" s="102"/>
      <c r="D227" s="102"/>
      <c r="E227" s="102"/>
      <c r="F227" s="102"/>
      <c r="G227" s="102"/>
      <c r="H227" s="102"/>
      <c r="I227" s="49" t="s">
        <v>24</v>
      </c>
      <c r="J227" s="49" t="s">
        <v>24</v>
      </c>
      <c r="K227" s="49" t="s">
        <v>24</v>
      </c>
      <c r="L227" s="103" t="s">
        <v>144</v>
      </c>
      <c r="M227" s="104"/>
      <c r="N227" s="103" t="s">
        <v>51</v>
      </c>
      <c r="O227" s="104"/>
      <c r="P227" s="49"/>
    </row>
    <row r="228" spans="1:16" ht="39" customHeight="1">
      <c r="A228" s="102" t="s">
        <v>658</v>
      </c>
      <c r="B228" s="102"/>
      <c r="C228" s="102"/>
      <c r="D228" s="102"/>
      <c r="E228" s="102"/>
      <c r="F228" s="102"/>
      <c r="G228" s="102"/>
      <c r="H228" s="102"/>
      <c r="I228" s="49" t="s">
        <v>24</v>
      </c>
      <c r="J228" s="49" t="s">
        <v>24</v>
      </c>
      <c r="K228" s="49" t="s">
        <v>24</v>
      </c>
      <c r="L228" s="103" t="s">
        <v>507</v>
      </c>
      <c r="M228" s="104"/>
      <c r="N228" s="103" t="s">
        <v>358</v>
      </c>
      <c r="O228" s="104"/>
      <c r="P228" s="49"/>
    </row>
    <row r="229" spans="1:16" ht="18.75" customHeight="1">
      <c r="A229" s="102" t="s">
        <v>659</v>
      </c>
      <c r="B229" s="102"/>
      <c r="C229" s="102"/>
      <c r="D229" s="102"/>
      <c r="E229" s="102"/>
      <c r="F229" s="102"/>
      <c r="G229" s="102"/>
      <c r="H229" s="102"/>
      <c r="I229" s="49" t="s">
        <v>24</v>
      </c>
      <c r="J229" s="49" t="s">
        <v>24</v>
      </c>
      <c r="K229" s="49" t="s">
        <v>24</v>
      </c>
      <c r="L229" s="103" t="s">
        <v>507</v>
      </c>
      <c r="M229" s="104"/>
      <c r="N229" s="103" t="s">
        <v>358</v>
      </c>
      <c r="O229" s="104"/>
      <c r="P229" s="49"/>
    </row>
    <row r="230" spans="1:16" ht="16.5" customHeight="1">
      <c r="A230" s="102" t="s">
        <v>660</v>
      </c>
      <c r="B230" s="102"/>
      <c r="C230" s="102"/>
      <c r="D230" s="102"/>
      <c r="E230" s="102"/>
      <c r="F230" s="102"/>
      <c r="G230" s="102"/>
      <c r="H230" s="102"/>
      <c r="I230" s="49" t="s">
        <v>24</v>
      </c>
      <c r="J230" s="49" t="s">
        <v>24</v>
      </c>
      <c r="K230" s="49" t="s">
        <v>24</v>
      </c>
      <c r="L230" s="103" t="s">
        <v>507</v>
      </c>
      <c r="M230" s="104"/>
      <c r="N230" s="103" t="s">
        <v>358</v>
      </c>
      <c r="O230" s="104"/>
      <c r="P230" s="49"/>
    </row>
    <row r="231" spans="1:16" ht="27.75" customHeight="1">
      <c r="A231" s="102" t="s">
        <v>661</v>
      </c>
      <c r="B231" s="102"/>
      <c r="C231" s="102"/>
      <c r="D231" s="102"/>
      <c r="E231" s="102"/>
      <c r="F231" s="102"/>
      <c r="G231" s="102"/>
      <c r="H231" s="102"/>
      <c r="I231" s="49" t="s">
        <v>24</v>
      </c>
      <c r="J231" s="49" t="s">
        <v>24</v>
      </c>
      <c r="K231" s="49" t="s">
        <v>24</v>
      </c>
      <c r="L231" s="103" t="s">
        <v>144</v>
      </c>
      <c r="M231" s="104"/>
      <c r="N231" s="103" t="s">
        <v>51</v>
      </c>
      <c r="O231" s="104"/>
      <c r="P231" s="49"/>
    </row>
    <row r="232" spans="1:16" ht="28.5" customHeight="1">
      <c r="A232" s="102" t="s">
        <v>662</v>
      </c>
      <c r="B232" s="102"/>
      <c r="C232" s="102"/>
      <c r="D232" s="102"/>
      <c r="E232" s="102"/>
      <c r="F232" s="102"/>
      <c r="G232" s="102"/>
      <c r="H232" s="102"/>
      <c r="I232" s="49" t="s">
        <v>24</v>
      </c>
      <c r="J232" s="49" t="s">
        <v>24</v>
      </c>
      <c r="K232" s="49" t="s">
        <v>24</v>
      </c>
      <c r="L232" s="103" t="s">
        <v>144</v>
      </c>
      <c r="M232" s="104"/>
      <c r="N232" s="103" t="s">
        <v>51</v>
      </c>
      <c r="O232" s="104"/>
      <c r="P232" s="49"/>
    </row>
    <row r="233" spans="1:16" ht="28.5" customHeight="1">
      <c r="A233" s="102" t="s">
        <v>663</v>
      </c>
      <c r="B233" s="102"/>
      <c r="C233" s="102"/>
      <c r="D233" s="102"/>
      <c r="E233" s="102"/>
      <c r="F233" s="102"/>
      <c r="G233" s="102"/>
      <c r="H233" s="102"/>
      <c r="I233" s="49" t="s">
        <v>24</v>
      </c>
      <c r="J233" s="49" t="s">
        <v>24</v>
      </c>
      <c r="K233" s="49" t="s">
        <v>24</v>
      </c>
      <c r="L233" s="103" t="s">
        <v>667</v>
      </c>
      <c r="M233" s="104"/>
      <c r="N233" s="103" t="s">
        <v>666</v>
      </c>
      <c r="O233" s="104"/>
      <c r="P233" s="49"/>
    </row>
    <row r="234" spans="1:17" ht="12.75" customHeight="1">
      <c r="A234" s="141" t="s">
        <v>20</v>
      </c>
      <c r="B234" s="114" t="s">
        <v>39</v>
      </c>
      <c r="C234" s="62" t="s">
        <v>10</v>
      </c>
      <c r="D234" s="101" t="s">
        <v>5</v>
      </c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14" t="s">
        <v>21</v>
      </c>
      <c r="Q234" s="54"/>
    </row>
    <row r="235" spans="1:16" ht="81" customHeight="1">
      <c r="A235" s="142"/>
      <c r="B235" s="115"/>
      <c r="C235" s="43">
        <v>2018</v>
      </c>
      <c r="D235" s="43">
        <v>2019</v>
      </c>
      <c r="E235" s="43">
        <v>2020</v>
      </c>
      <c r="F235" s="43">
        <v>2021</v>
      </c>
      <c r="G235" s="43">
        <v>2022</v>
      </c>
      <c r="H235" s="43">
        <v>2023</v>
      </c>
      <c r="I235" s="43">
        <v>2024</v>
      </c>
      <c r="J235" s="43">
        <v>2025</v>
      </c>
      <c r="K235" s="43">
        <v>2026</v>
      </c>
      <c r="L235" s="43">
        <v>2027</v>
      </c>
      <c r="M235" s="43">
        <v>2028</v>
      </c>
      <c r="N235" s="43">
        <v>2029</v>
      </c>
      <c r="O235" s="43">
        <v>2030</v>
      </c>
      <c r="P235" s="114"/>
    </row>
    <row r="236" spans="1:17" ht="16.5" customHeight="1">
      <c r="A236" s="103" t="s">
        <v>29</v>
      </c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4"/>
      <c r="Q236" s="40"/>
    </row>
    <row r="237" spans="1:17" ht="27" customHeight="1">
      <c r="A237" s="71" t="s">
        <v>664</v>
      </c>
      <c r="B237" s="49">
        <v>100</v>
      </c>
      <c r="C237" s="49">
        <f>B237+0.8</f>
        <v>100.8</v>
      </c>
      <c r="D237" s="49">
        <f aca="true" t="shared" si="15" ref="D237:N237">C237+0.8</f>
        <v>101.6</v>
      </c>
      <c r="E237" s="49">
        <f t="shared" si="15"/>
        <v>102.39999999999999</v>
      </c>
      <c r="F237" s="49">
        <f t="shared" si="15"/>
        <v>103.19999999999999</v>
      </c>
      <c r="G237" s="49">
        <f t="shared" si="15"/>
        <v>103.99999999999999</v>
      </c>
      <c r="H237" s="49">
        <f t="shared" si="15"/>
        <v>104.79999999999998</v>
      </c>
      <c r="I237" s="49">
        <f t="shared" si="15"/>
        <v>105.59999999999998</v>
      </c>
      <c r="J237" s="49">
        <f t="shared" si="15"/>
        <v>106.39999999999998</v>
      </c>
      <c r="K237" s="49">
        <f t="shared" si="15"/>
        <v>107.19999999999997</v>
      </c>
      <c r="L237" s="49">
        <f t="shared" si="15"/>
        <v>107.99999999999997</v>
      </c>
      <c r="M237" s="49">
        <f t="shared" si="15"/>
        <v>108.79999999999997</v>
      </c>
      <c r="N237" s="49">
        <f t="shared" si="15"/>
        <v>109.59999999999997</v>
      </c>
      <c r="O237" s="49">
        <v>110</v>
      </c>
      <c r="P237" s="49" t="s">
        <v>668</v>
      </c>
      <c r="Q237" s="40" t="s">
        <v>111</v>
      </c>
    </row>
    <row r="238" spans="1:17" ht="54" customHeight="1" hidden="1">
      <c r="A238" s="71" t="s">
        <v>665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>
        <v>90</v>
      </c>
      <c r="P238" s="49" t="s">
        <v>669</v>
      </c>
      <c r="Q238" s="40" t="s">
        <v>51</v>
      </c>
    </row>
    <row r="239" spans="1:17" ht="13.5" customHeight="1">
      <c r="A239" s="110" t="s">
        <v>488</v>
      </c>
      <c r="B239" s="110"/>
      <c r="C239" s="110"/>
      <c r="D239" s="110"/>
      <c r="E239" s="110"/>
      <c r="F239" s="110"/>
      <c r="G239" s="110"/>
      <c r="H239" s="110"/>
      <c r="I239" s="111"/>
      <c r="J239" s="112"/>
      <c r="K239" s="112"/>
      <c r="L239" s="112"/>
      <c r="M239" s="112"/>
      <c r="N239" s="112"/>
      <c r="O239" s="112"/>
      <c r="P239" s="113"/>
      <c r="Q239" s="70"/>
    </row>
    <row r="240" spans="1:17" ht="45.75" customHeight="1">
      <c r="A240" s="109" t="s">
        <v>489</v>
      </c>
      <c r="B240" s="109"/>
      <c r="C240" s="109"/>
      <c r="D240" s="109"/>
      <c r="E240" s="109"/>
      <c r="F240" s="109"/>
      <c r="G240" s="109"/>
      <c r="H240" s="109"/>
      <c r="I240" s="49" t="s">
        <v>24</v>
      </c>
      <c r="J240" s="49" t="s">
        <v>24</v>
      </c>
      <c r="K240" s="49" t="s">
        <v>24</v>
      </c>
      <c r="L240" s="101" t="s">
        <v>370</v>
      </c>
      <c r="M240" s="101"/>
      <c r="N240" s="101" t="s">
        <v>357</v>
      </c>
      <c r="O240" s="101"/>
      <c r="P240" s="49"/>
      <c r="Q240" s="72"/>
    </row>
    <row r="241" spans="1:16" ht="21" customHeight="1">
      <c r="A241" s="109" t="s">
        <v>490</v>
      </c>
      <c r="B241" s="109"/>
      <c r="C241" s="109"/>
      <c r="D241" s="109"/>
      <c r="E241" s="109"/>
      <c r="F241" s="109"/>
      <c r="G241" s="109"/>
      <c r="H241" s="109"/>
      <c r="I241" s="49" t="s">
        <v>24</v>
      </c>
      <c r="J241" s="49" t="s">
        <v>24</v>
      </c>
      <c r="K241" s="49" t="s">
        <v>24</v>
      </c>
      <c r="L241" s="101" t="s">
        <v>504</v>
      </c>
      <c r="M241" s="101"/>
      <c r="N241" s="101" t="s">
        <v>339</v>
      </c>
      <c r="O241" s="101"/>
      <c r="P241" s="49"/>
    </row>
    <row r="242" spans="1:16" ht="54.75" customHeight="1">
      <c r="A242" s="109" t="s">
        <v>491</v>
      </c>
      <c r="B242" s="109"/>
      <c r="C242" s="109"/>
      <c r="D242" s="109"/>
      <c r="E242" s="109"/>
      <c r="F242" s="109"/>
      <c r="G242" s="109"/>
      <c r="H242" s="109"/>
      <c r="I242" s="49" t="s">
        <v>24</v>
      </c>
      <c r="J242" s="49" t="s">
        <v>24</v>
      </c>
      <c r="K242" s="49" t="s">
        <v>24</v>
      </c>
      <c r="L242" s="101" t="s">
        <v>506</v>
      </c>
      <c r="M242" s="101"/>
      <c r="N242" s="101" t="s">
        <v>505</v>
      </c>
      <c r="O242" s="101"/>
      <c r="P242" s="49"/>
    </row>
    <row r="243" spans="1:16" ht="54.75" customHeight="1">
      <c r="A243" s="109" t="s">
        <v>492</v>
      </c>
      <c r="B243" s="109"/>
      <c r="C243" s="109"/>
      <c r="D243" s="109"/>
      <c r="E243" s="109"/>
      <c r="F243" s="109"/>
      <c r="G243" s="109"/>
      <c r="H243" s="109"/>
      <c r="I243" s="49" t="s">
        <v>24</v>
      </c>
      <c r="J243" s="49" t="s">
        <v>24</v>
      </c>
      <c r="K243" s="49" t="s">
        <v>24</v>
      </c>
      <c r="L243" s="101" t="s">
        <v>509</v>
      </c>
      <c r="M243" s="101"/>
      <c r="N243" s="101" t="s">
        <v>508</v>
      </c>
      <c r="O243" s="101"/>
      <c r="P243" s="49"/>
    </row>
    <row r="244" spans="1:16" ht="31.5" customHeight="1">
      <c r="A244" s="109" t="s">
        <v>493</v>
      </c>
      <c r="B244" s="109"/>
      <c r="C244" s="109"/>
      <c r="D244" s="109"/>
      <c r="E244" s="109"/>
      <c r="F244" s="109"/>
      <c r="G244" s="109"/>
      <c r="H244" s="109"/>
      <c r="I244" s="49" t="s">
        <v>24</v>
      </c>
      <c r="J244" s="49" t="s">
        <v>24</v>
      </c>
      <c r="K244" s="49" t="s">
        <v>24</v>
      </c>
      <c r="L244" s="101" t="s">
        <v>507</v>
      </c>
      <c r="M244" s="101"/>
      <c r="N244" s="101" t="s">
        <v>358</v>
      </c>
      <c r="O244" s="101"/>
      <c r="P244" s="49"/>
    </row>
    <row r="245" spans="1:16" ht="21" customHeight="1">
      <c r="A245" s="109" t="s">
        <v>494</v>
      </c>
      <c r="B245" s="109"/>
      <c r="C245" s="109"/>
      <c r="D245" s="109"/>
      <c r="E245" s="109"/>
      <c r="F245" s="109"/>
      <c r="G245" s="109"/>
      <c r="H245" s="109"/>
      <c r="I245" s="49" t="s">
        <v>24</v>
      </c>
      <c r="J245" s="49" t="s">
        <v>24</v>
      </c>
      <c r="K245" s="49" t="s">
        <v>24</v>
      </c>
      <c r="L245" s="101" t="s">
        <v>504</v>
      </c>
      <c r="M245" s="101"/>
      <c r="N245" s="101" t="s">
        <v>339</v>
      </c>
      <c r="O245" s="101"/>
      <c r="P245" s="49"/>
    </row>
    <row r="246" spans="1:16" ht="30" customHeight="1">
      <c r="A246" s="124" t="s">
        <v>495</v>
      </c>
      <c r="B246" s="149"/>
      <c r="C246" s="149"/>
      <c r="D246" s="149"/>
      <c r="E246" s="149"/>
      <c r="F246" s="149"/>
      <c r="G246" s="149"/>
      <c r="H246" s="125"/>
      <c r="I246" s="49" t="s">
        <v>24</v>
      </c>
      <c r="J246" s="49" t="s">
        <v>24</v>
      </c>
      <c r="K246" s="49" t="s">
        <v>24</v>
      </c>
      <c r="L246" s="103" t="s">
        <v>513</v>
      </c>
      <c r="M246" s="104"/>
      <c r="N246" s="103" t="s">
        <v>510</v>
      </c>
      <c r="O246" s="104"/>
      <c r="P246" s="49"/>
    </row>
    <row r="247" spans="1:16" ht="27" customHeight="1">
      <c r="A247" s="124" t="s">
        <v>496</v>
      </c>
      <c r="B247" s="149"/>
      <c r="C247" s="149"/>
      <c r="D247" s="149"/>
      <c r="E247" s="149"/>
      <c r="F247" s="149"/>
      <c r="G247" s="149"/>
      <c r="H247" s="125"/>
      <c r="I247" s="49" t="s">
        <v>24</v>
      </c>
      <c r="J247" s="49" t="s">
        <v>24</v>
      </c>
      <c r="K247" s="49" t="s">
        <v>24</v>
      </c>
      <c r="L247" s="103" t="s">
        <v>512</v>
      </c>
      <c r="M247" s="104"/>
      <c r="N247" s="103" t="s">
        <v>511</v>
      </c>
      <c r="O247" s="104"/>
      <c r="P247" s="49"/>
    </row>
    <row r="248" spans="1:17" ht="12.75" customHeight="1">
      <c r="A248" s="101" t="s">
        <v>9</v>
      </c>
      <c r="B248" s="114" t="s">
        <v>39</v>
      </c>
      <c r="C248" s="62" t="s">
        <v>10</v>
      </c>
      <c r="D248" s="101" t="s">
        <v>5</v>
      </c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41" t="s">
        <v>21</v>
      </c>
      <c r="Q248" s="54"/>
    </row>
    <row r="249" spans="1:16" ht="93" customHeight="1">
      <c r="A249" s="101"/>
      <c r="B249" s="115"/>
      <c r="C249" s="55">
        <v>2018</v>
      </c>
      <c r="D249" s="55">
        <v>2019</v>
      </c>
      <c r="E249" s="55">
        <v>2020</v>
      </c>
      <c r="F249" s="55">
        <v>2021</v>
      </c>
      <c r="G249" s="55">
        <v>2022</v>
      </c>
      <c r="H249" s="55">
        <v>2023</v>
      </c>
      <c r="I249" s="55">
        <v>2024</v>
      </c>
      <c r="J249" s="55">
        <v>2025</v>
      </c>
      <c r="K249" s="55">
        <v>2026</v>
      </c>
      <c r="L249" s="55">
        <v>2027</v>
      </c>
      <c r="M249" s="55">
        <v>2028</v>
      </c>
      <c r="N249" s="55">
        <v>2029</v>
      </c>
      <c r="O249" s="55">
        <v>2030</v>
      </c>
      <c r="P249" s="142"/>
    </row>
    <row r="250" spans="1:17" ht="12.75" customHeight="1">
      <c r="A250" s="103" t="s">
        <v>28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4"/>
      <c r="Q250" s="40"/>
    </row>
    <row r="251" spans="1:17" ht="25.5">
      <c r="A251" s="73" t="s">
        <v>497</v>
      </c>
      <c r="B251" s="49">
        <v>5</v>
      </c>
      <c r="C251" s="55">
        <v>4</v>
      </c>
      <c r="D251" s="103" t="s">
        <v>498</v>
      </c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4"/>
      <c r="P251" s="49" t="s">
        <v>499</v>
      </c>
      <c r="Q251" s="48" t="s">
        <v>357</v>
      </c>
    </row>
    <row r="252" spans="1:17" ht="15.75" customHeight="1">
      <c r="A252" s="103" t="s">
        <v>29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4"/>
      <c r="Q252" s="40"/>
    </row>
    <row r="253" spans="1:17" ht="16.5" customHeight="1">
      <c r="A253" s="50" t="s">
        <v>501</v>
      </c>
      <c r="B253" s="49">
        <v>1.17</v>
      </c>
      <c r="C253" s="49">
        <v>1.07</v>
      </c>
      <c r="D253" s="49">
        <v>1.1</v>
      </c>
      <c r="E253" s="49">
        <v>1.1</v>
      </c>
      <c r="F253" s="49">
        <v>1.1</v>
      </c>
      <c r="G253" s="49">
        <v>1.1</v>
      </c>
      <c r="H253" s="49">
        <v>1.1</v>
      </c>
      <c r="I253" s="49">
        <v>1.1</v>
      </c>
      <c r="J253" s="49">
        <v>1.1</v>
      </c>
      <c r="K253" s="49">
        <v>1.1</v>
      </c>
      <c r="L253" s="49">
        <v>1.1</v>
      </c>
      <c r="M253" s="49">
        <v>1.1</v>
      </c>
      <c r="N253" s="49">
        <v>1.1</v>
      </c>
      <c r="O253" s="49">
        <v>1.1</v>
      </c>
      <c r="P253" s="49" t="s">
        <v>500</v>
      </c>
      <c r="Q253" s="48" t="s">
        <v>357</v>
      </c>
    </row>
    <row r="254" spans="1:17" ht="29.25" customHeight="1">
      <c r="A254" s="50" t="s">
        <v>502</v>
      </c>
      <c r="B254" s="49">
        <v>1.9</v>
      </c>
      <c r="C254" s="49">
        <v>2.2</v>
      </c>
      <c r="D254" s="49">
        <v>1.9</v>
      </c>
      <c r="E254" s="49">
        <v>1.9</v>
      </c>
      <c r="F254" s="49">
        <v>1.9</v>
      </c>
      <c r="G254" s="49">
        <v>1.9</v>
      </c>
      <c r="H254" s="49">
        <v>1.8</v>
      </c>
      <c r="I254" s="49">
        <v>1.8</v>
      </c>
      <c r="J254" s="49">
        <v>1.8</v>
      </c>
      <c r="K254" s="49">
        <v>1.8</v>
      </c>
      <c r="L254" s="49">
        <v>1.7</v>
      </c>
      <c r="M254" s="49">
        <v>1.7</v>
      </c>
      <c r="N254" s="49">
        <v>1.7</v>
      </c>
      <c r="O254" s="49">
        <v>1.7</v>
      </c>
      <c r="P254" s="49" t="s">
        <v>500</v>
      </c>
      <c r="Q254" s="48" t="s">
        <v>357</v>
      </c>
    </row>
    <row r="255" spans="1:17" ht="16.5" customHeight="1">
      <c r="A255" s="50" t="s">
        <v>503</v>
      </c>
      <c r="B255" s="49">
        <v>60.2</v>
      </c>
      <c r="C255" s="49">
        <v>62.8</v>
      </c>
      <c r="D255" s="49">
        <v>65.5</v>
      </c>
      <c r="E255" s="49">
        <v>68.3</v>
      </c>
      <c r="F255" s="49">
        <v>68.4</v>
      </c>
      <c r="G255" s="49">
        <v>68.6</v>
      </c>
      <c r="H255" s="49">
        <v>68.9</v>
      </c>
      <c r="I255" s="49">
        <v>68.9</v>
      </c>
      <c r="J255" s="49">
        <v>69.2</v>
      </c>
      <c r="K255" s="49">
        <v>69.5</v>
      </c>
      <c r="L255" s="49">
        <v>69.8</v>
      </c>
      <c r="M255" s="49">
        <v>69.9</v>
      </c>
      <c r="N255" s="49">
        <v>69.9</v>
      </c>
      <c r="O255" s="49">
        <v>70</v>
      </c>
      <c r="P255" s="49" t="s">
        <v>500</v>
      </c>
      <c r="Q255" s="48" t="s">
        <v>357</v>
      </c>
    </row>
    <row r="256" spans="1:17" ht="15" customHeight="1">
      <c r="A256" s="108" t="s">
        <v>743</v>
      </c>
      <c r="B256" s="108"/>
      <c r="C256" s="108"/>
      <c r="D256" s="108"/>
      <c r="E256" s="108"/>
      <c r="F256" s="108"/>
      <c r="G256" s="108"/>
      <c r="H256" s="108"/>
      <c r="I256" s="111"/>
      <c r="J256" s="112"/>
      <c r="K256" s="112"/>
      <c r="L256" s="112"/>
      <c r="M256" s="112"/>
      <c r="N256" s="112"/>
      <c r="O256" s="112"/>
      <c r="P256" s="113"/>
      <c r="Q256" s="70"/>
    </row>
    <row r="257" spans="1:17" ht="15" customHeight="1">
      <c r="A257" s="108" t="s">
        <v>253</v>
      </c>
      <c r="B257" s="108"/>
      <c r="C257" s="108"/>
      <c r="D257" s="108"/>
      <c r="E257" s="108"/>
      <c r="F257" s="108"/>
      <c r="G257" s="108"/>
      <c r="H257" s="108"/>
      <c r="I257" s="111"/>
      <c r="J257" s="112"/>
      <c r="K257" s="112"/>
      <c r="L257" s="112"/>
      <c r="M257" s="112"/>
      <c r="N257" s="112"/>
      <c r="O257" s="112"/>
      <c r="P257" s="113"/>
      <c r="Q257" s="70"/>
    </row>
    <row r="258" spans="1:16" ht="30" customHeight="1">
      <c r="A258" s="102" t="s">
        <v>254</v>
      </c>
      <c r="B258" s="102"/>
      <c r="C258" s="102"/>
      <c r="D258" s="102"/>
      <c r="E258" s="102"/>
      <c r="F258" s="102"/>
      <c r="G258" s="102"/>
      <c r="H258" s="102"/>
      <c r="I258" s="38" t="s">
        <v>24</v>
      </c>
      <c r="J258" s="38" t="s">
        <v>24</v>
      </c>
      <c r="K258" s="38" t="s">
        <v>24</v>
      </c>
      <c r="L258" s="103" t="s">
        <v>148</v>
      </c>
      <c r="M258" s="104"/>
      <c r="N258" s="103" t="s">
        <v>111</v>
      </c>
      <c r="O258" s="104"/>
      <c r="P258" s="49"/>
    </row>
    <row r="259" spans="1:16" ht="21" customHeight="1">
      <c r="A259" s="102" t="s">
        <v>255</v>
      </c>
      <c r="B259" s="102"/>
      <c r="C259" s="102"/>
      <c r="D259" s="102"/>
      <c r="E259" s="102"/>
      <c r="F259" s="102"/>
      <c r="G259" s="102"/>
      <c r="H259" s="102"/>
      <c r="I259" s="38" t="s">
        <v>24</v>
      </c>
      <c r="J259" s="38" t="s">
        <v>24</v>
      </c>
      <c r="K259" s="38" t="s">
        <v>24</v>
      </c>
      <c r="L259" s="103" t="s">
        <v>148</v>
      </c>
      <c r="M259" s="104"/>
      <c r="N259" s="103" t="s">
        <v>111</v>
      </c>
      <c r="O259" s="104"/>
      <c r="P259" s="49"/>
    </row>
    <row r="260" spans="1:16" ht="30" customHeight="1">
      <c r="A260" s="102" t="s">
        <v>256</v>
      </c>
      <c r="B260" s="102"/>
      <c r="C260" s="102"/>
      <c r="D260" s="102"/>
      <c r="E260" s="102"/>
      <c r="F260" s="102"/>
      <c r="G260" s="102"/>
      <c r="H260" s="102"/>
      <c r="I260" s="38" t="s">
        <v>24</v>
      </c>
      <c r="J260" s="38" t="s">
        <v>24</v>
      </c>
      <c r="K260" s="38" t="s">
        <v>24</v>
      </c>
      <c r="L260" s="103" t="s">
        <v>267</v>
      </c>
      <c r="M260" s="104"/>
      <c r="N260" s="103" t="s">
        <v>111</v>
      </c>
      <c r="O260" s="104"/>
      <c r="P260" s="49"/>
    </row>
    <row r="261" spans="1:16" ht="28.5" customHeight="1">
      <c r="A261" s="102" t="s">
        <v>257</v>
      </c>
      <c r="B261" s="102"/>
      <c r="C261" s="102"/>
      <c r="D261" s="102"/>
      <c r="E261" s="102"/>
      <c r="F261" s="102"/>
      <c r="G261" s="102"/>
      <c r="H261" s="102"/>
      <c r="I261" s="38" t="s">
        <v>24</v>
      </c>
      <c r="J261" s="38" t="s">
        <v>24</v>
      </c>
      <c r="K261" s="38" t="s">
        <v>24</v>
      </c>
      <c r="L261" s="103" t="s">
        <v>267</v>
      </c>
      <c r="M261" s="104"/>
      <c r="N261" s="103" t="s">
        <v>111</v>
      </c>
      <c r="O261" s="104"/>
      <c r="P261" s="49"/>
    </row>
    <row r="262" spans="1:16" ht="16.5" customHeight="1">
      <c r="A262" s="102" t="s">
        <v>258</v>
      </c>
      <c r="B262" s="102"/>
      <c r="C262" s="102"/>
      <c r="D262" s="102"/>
      <c r="E262" s="102"/>
      <c r="F262" s="102"/>
      <c r="G262" s="102"/>
      <c r="H262" s="102"/>
      <c r="I262" s="38" t="s">
        <v>24</v>
      </c>
      <c r="J262" s="38" t="s">
        <v>24</v>
      </c>
      <c r="K262" s="38" t="s">
        <v>24</v>
      </c>
      <c r="L262" s="103" t="s">
        <v>267</v>
      </c>
      <c r="M262" s="104"/>
      <c r="N262" s="103" t="s">
        <v>111</v>
      </c>
      <c r="O262" s="104"/>
      <c r="P262" s="49"/>
    </row>
    <row r="263" spans="1:16" ht="27" customHeight="1">
      <c r="A263" s="102" t="s">
        <v>259</v>
      </c>
      <c r="B263" s="102"/>
      <c r="C263" s="102"/>
      <c r="D263" s="102"/>
      <c r="E263" s="102"/>
      <c r="F263" s="102"/>
      <c r="G263" s="102"/>
      <c r="H263" s="102"/>
      <c r="I263" s="38"/>
      <c r="J263" s="38" t="s">
        <v>24</v>
      </c>
      <c r="K263" s="38" t="s">
        <v>24</v>
      </c>
      <c r="L263" s="103" t="s">
        <v>267</v>
      </c>
      <c r="M263" s="104"/>
      <c r="N263" s="103" t="s">
        <v>111</v>
      </c>
      <c r="O263" s="104"/>
      <c r="P263" s="49"/>
    </row>
    <row r="264" spans="1:16" ht="28.5" customHeight="1">
      <c r="A264" s="102" t="s">
        <v>260</v>
      </c>
      <c r="B264" s="102"/>
      <c r="C264" s="102"/>
      <c r="D264" s="102"/>
      <c r="E264" s="102"/>
      <c r="F264" s="102"/>
      <c r="G264" s="102"/>
      <c r="H264" s="102"/>
      <c r="I264" s="38" t="s">
        <v>24</v>
      </c>
      <c r="J264" s="38" t="s">
        <v>24</v>
      </c>
      <c r="K264" s="38" t="s">
        <v>24</v>
      </c>
      <c r="L264" s="103" t="s">
        <v>268</v>
      </c>
      <c r="M264" s="104"/>
      <c r="N264" s="103" t="s">
        <v>174</v>
      </c>
      <c r="O264" s="104"/>
      <c r="P264" s="49"/>
    </row>
    <row r="265" spans="1:16" ht="28.5" customHeight="1">
      <c r="A265" s="102" t="s">
        <v>261</v>
      </c>
      <c r="B265" s="102"/>
      <c r="C265" s="102"/>
      <c r="D265" s="102"/>
      <c r="E265" s="102"/>
      <c r="F265" s="102"/>
      <c r="G265" s="102"/>
      <c r="H265" s="102"/>
      <c r="I265" s="38" t="s">
        <v>24</v>
      </c>
      <c r="J265" s="38" t="s">
        <v>24</v>
      </c>
      <c r="K265" s="38" t="s">
        <v>24</v>
      </c>
      <c r="L265" s="103" t="s">
        <v>267</v>
      </c>
      <c r="M265" s="104"/>
      <c r="N265" s="103" t="s">
        <v>111</v>
      </c>
      <c r="O265" s="104"/>
      <c r="P265" s="49"/>
    </row>
    <row r="266" spans="1:16" ht="30.75" customHeight="1">
      <c r="A266" s="102" t="s">
        <v>262</v>
      </c>
      <c r="B266" s="102"/>
      <c r="C266" s="102"/>
      <c r="D266" s="102"/>
      <c r="E266" s="102"/>
      <c r="F266" s="102"/>
      <c r="G266" s="102"/>
      <c r="H266" s="102"/>
      <c r="I266" s="38" t="s">
        <v>24</v>
      </c>
      <c r="J266" s="38" t="s">
        <v>24</v>
      </c>
      <c r="K266" s="38" t="s">
        <v>24</v>
      </c>
      <c r="L266" s="103" t="s">
        <v>269</v>
      </c>
      <c r="M266" s="104"/>
      <c r="N266" s="103" t="s">
        <v>51</v>
      </c>
      <c r="O266" s="104"/>
      <c r="P266" s="49"/>
    </row>
    <row r="267" spans="1:17" ht="15.75" customHeight="1">
      <c r="A267" s="141" t="s">
        <v>20</v>
      </c>
      <c r="B267" s="114" t="s">
        <v>39</v>
      </c>
      <c r="C267" s="62" t="s">
        <v>10</v>
      </c>
      <c r="D267" s="103" t="s">
        <v>5</v>
      </c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4"/>
      <c r="P267" s="114" t="s">
        <v>21</v>
      </c>
      <c r="Q267" s="54"/>
    </row>
    <row r="268" spans="1:17" ht="81.75" customHeight="1">
      <c r="A268" s="142"/>
      <c r="B268" s="115"/>
      <c r="C268" s="43">
        <v>2018</v>
      </c>
      <c r="D268" s="43">
        <v>2019</v>
      </c>
      <c r="E268" s="43">
        <v>2020</v>
      </c>
      <c r="F268" s="43">
        <v>2021</v>
      </c>
      <c r="G268" s="43">
        <v>2022</v>
      </c>
      <c r="H268" s="43">
        <v>2023</v>
      </c>
      <c r="I268" s="43">
        <v>2024</v>
      </c>
      <c r="J268" s="43">
        <v>2025</v>
      </c>
      <c r="K268" s="43">
        <v>2026</v>
      </c>
      <c r="L268" s="43">
        <v>2027</v>
      </c>
      <c r="M268" s="43">
        <v>2028</v>
      </c>
      <c r="N268" s="43">
        <v>2029</v>
      </c>
      <c r="O268" s="43">
        <v>2030</v>
      </c>
      <c r="P268" s="114"/>
      <c r="Q268" s="74"/>
    </row>
    <row r="269" spans="1:17" ht="12.75">
      <c r="A269" s="153" t="s">
        <v>28</v>
      </c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75"/>
      <c r="Q269" s="40"/>
    </row>
    <row r="270" spans="1:17" ht="32.25" customHeight="1">
      <c r="A270" s="50" t="s">
        <v>263</v>
      </c>
      <c r="B270" s="49">
        <v>11</v>
      </c>
      <c r="C270" s="49">
        <v>12</v>
      </c>
      <c r="D270" s="103" t="s">
        <v>264</v>
      </c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4"/>
      <c r="P270" s="49" t="s">
        <v>265</v>
      </c>
      <c r="Q270" s="54" t="s">
        <v>111</v>
      </c>
    </row>
    <row r="271" spans="1:17" ht="12.75">
      <c r="A271" s="153" t="s">
        <v>29</v>
      </c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49"/>
      <c r="Q271" s="40"/>
    </row>
    <row r="272" spans="1:17" ht="27.75" customHeight="1">
      <c r="A272" s="50" t="s">
        <v>266</v>
      </c>
      <c r="B272" s="76">
        <v>100</v>
      </c>
      <c r="C272" s="76">
        <f>B272+2.5</f>
        <v>102.5</v>
      </c>
      <c r="D272" s="76">
        <f aca="true" t="shared" si="16" ref="D272:N272">C272+2.5</f>
        <v>105</v>
      </c>
      <c r="E272" s="76">
        <f t="shared" si="16"/>
        <v>107.5</v>
      </c>
      <c r="F272" s="76">
        <f t="shared" si="16"/>
        <v>110</v>
      </c>
      <c r="G272" s="76">
        <f t="shared" si="16"/>
        <v>112.5</v>
      </c>
      <c r="H272" s="76">
        <f t="shared" si="16"/>
        <v>115</v>
      </c>
      <c r="I272" s="76">
        <f t="shared" si="16"/>
        <v>117.5</v>
      </c>
      <c r="J272" s="76">
        <f t="shared" si="16"/>
        <v>120</v>
      </c>
      <c r="K272" s="76">
        <f t="shared" si="16"/>
        <v>122.5</v>
      </c>
      <c r="L272" s="76">
        <f t="shared" si="16"/>
        <v>125</v>
      </c>
      <c r="M272" s="76">
        <f t="shared" si="16"/>
        <v>127.5</v>
      </c>
      <c r="N272" s="76">
        <f t="shared" si="16"/>
        <v>130</v>
      </c>
      <c r="O272" s="76">
        <v>130</v>
      </c>
      <c r="P272" s="49" t="s">
        <v>265</v>
      </c>
      <c r="Q272" s="54" t="s">
        <v>111</v>
      </c>
    </row>
    <row r="273" spans="1:17" ht="15" customHeight="1">
      <c r="A273" s="108" t="s">
        <v>184</v>
      </c>
      <c r="B273" s="108"/>
      <c r="C273" s="108"/>
      <c r="D273" s="108"/>
      <c r="E273" s="108"/>
      <c r="F273" s="108"/>
      <c r="G273" s="108"/>
      <c r="H273" s="108"/>
      <c r="I273" s="111"/>
      <c r="J273" s="112"/>
      <c r="K273" s="112"/>
      <c r="L273" s="112"/>
      <c r="M273" s="112"/>
      <c r="N273" s="112"/>
      <c r="O273" s="112"/>
      <c r="P273" s="113"/>
      <c r="Q273" s="70"/>
    </row>
    <row r="274" spans="1:16" ht="30" customHeight="1">
      <c r="A274" s="102" t="s">
        <v>189</v>
      </c>
      <c r="B274" s="102"/>
      <c r="C274" s="102"/>
      <c r="D274" s="102"/>
      <c r="E274" s="102"/>
      <c r="F274" s="102"/>
      <c r="G274" s="102"/>
      <c r="H274" s="102"/>
      <c r="I274" s="38" t="s">
        <v>24</v>
      </c>
      <c r="J274" s="38" t="s">
        <v>24</v>
      </c>
      <c r="K274" s="38" t="s">
        <v>24</v>
      </c>
      <c r="L274" s="103" t="s">
        <v>150</v>
      </c>
      <c r="M274" s="104"/>
      <c r="N274" s="103" t="s">
        <v>115</v>
      </c>
      <c r="O274" s="104"/>
      <c r="P274" s="49"/>
    </row>
    <row r="275" spans="1:16" ht="21" customHeight="1">
      <c r="A275" s="102" t="s">
        <v>190</v>
      </c>
      <c r="B275" s="102"/>
      <c r="C275" s="102"/>
      <c r="D275" s="102"/>
      <c r="E275" s="102"/>
      <c r="F275" s="102"/>
      <c r="G275" s="102"/>
      <c r="H275" s="102"/>
      <c r="I275" s="38" t="s">
        <v>24</v>
      </c>
      <c r="J275" s="38" t="s">
        <v>24</v>
      </c>
      <c r="K275" s="38" t="s">
        <v>24</v>
      </c>
      <c r="L275" s="103" t="s">
        <v>150</v>
      </c>
      <c r="M275" s="104"/>
      <c r="N275" s="103" t="s">
        <v>115</v>
      </c>
      <c r="O275" s="104"/>
      <c r="P275" s="49"/>
    </row>
    <row r="276" spans="1:16" ht="30" customHeight="1">
      <c r="A276" s="102" t="s">
        <v>191</v>
      </c>
      <c r="B276" s="102"/>
      <c r="C276" s="102"/>
      <c r="D276" s="102"/>
      <c r="E276" s="102"/>
      <c r="F276" s="102"/>
      <c r="G276" s="102"/>
      <c r="H276" s="102"/>
      <c r="I276" s="38" t="s">
        <v>24</v>
      </c>
      <c r="J276" s="38" t="s">
        <v>24</v>
      </c>
      <c r="K276" s="38" t="s">
        <v>24</v>
      </c>
      <c r="L276" s="103" t="s">
        <v>150</v>
      </c>
      <c r="M276" s="104"/>
      <c r="N276" s="103" t="s">
        <v>115</v>
      </c>
      <c r="O276" s="104"/>
      <c r="P276" s="49"/>
    </row>
    <row r="277" spans="1:16" ht="28.5" customHeight="1">
      <c r="A277" s="102" t="s">
        <v>192</v>
      </c>
      <c r="B277" s="102"/>
      <c r="C277" s="102"/>
      <c r="D277" s="102"/>
      <c r="E277" s="102"/>
      <c r="F277" s="102"/>
      <c r="G277" s="102"/>
      <c r="H277" s="102"/>
      <c r="I277" s="38" t="s">
        <v>24</v>
      </c>
      <c r="J277" s="38" t="s">
        <v>24</v>
      </c>
      <c r="K277" s="38" t="s">
        <v>24</v>
      </c>
      <c r="L277" s="103" t="s">
        <v>150</v>
      </c>
      <c r="M277" s="104"/>
      <c r="N277" s="103" t="s">
        <v>115</v>
      </c>
      <c r="O277" s="104"/>
      <c r="P277" s="49"/>
    </row>
    <row r="278" spans="1:16" ht="20.25" customHeight="1">
      <c r="A278" s="102" t="s">
        <v>193</v>
      </c>
      <c r="B278" s="102"/>
      <c r="C278" s="102"/>
      <c r="D278" s="102"/>
      <c r="E278" s="102"/>
      <c r="F278" s="102"/>
      <c r="G278" s="102"/>
      <c r="H278" s="102"/>
      <c r="I278" s="38" t="s">
        <v>24</v>
      </c>
      <c r="J278" s="38" t="s">
        <v>24</v>
      </c>
      <c r="K278" s="38" t="s">
        <v>24</v>
      </c>
      <c r="L278" s="103" t="s">
        <v>150</v>
      </c>
      <c r="M278" s="104"/>
      <c r="N278" s="103" t="s">
        <v>115</v>
      </c>
      <c r="O278" s="104"/>
      <c r="P278" s="49"/>
    </row>
    <row r="279" spans="1:16" ht="19.5" customHeight="1">
      <c r="A279" s="102" t="s">
        <v>194</v>
      </c>
      <c r="B279" s="102"/>
      <c r="C279" s="102"/>
      <c r="D279" s="102"/>
      <c r="E279" s="102"/>
      <c r="F279" s="102"/>
      <c r="G279" s="102"/>
      <c r="H279" s="102"/>
      <c r="I279" s="38"/>
      <c r="J279" s="38" t="s">
        <v>24</v>
      </c>
      <c r="K279" s="38" t="s">
        <v>24</v>
      </c>
      <c r="L279" s="103" t="s">
        <v>150</v>
      </c>
      <c r="M279" s="104"/>
      <c r="N279" s="103" t="s">
        <v>115</v>
      </c>
      <c r="O279" s="104"/>
      <c r="P279" s="49"/>
    </row>
    <row r="280" spans="1:16" ht="30" customHeight="1">
      <c r="A280" s="102" t="s">
        <v>195</v>
      </c>
      <c r="B280" s="102"/>
      <c r="C280" s="102"/>
      <c r="D280" s="102"/>
      <c r="E280" s="102"/>
      <c r="F280" s="102"/>
      <c r="G280" s="102"/>
      <c r="H280" s="102"/>
      <c r="I280" s="38" t="s">
        <v>24</v>
      </c>
      <c r="J280" s="38" t="s">
        <v>24</v>
      </c>
      <c r="K280" s="38" t="s">
        <v>24</v>
      </c>
      <c r="L280" s="103" t="s">
        <v>811</v>
      </c>
      <c r="M280" s="104"/>
      <c r="N280" s="103" t="s">
        <v>185</v>
      </c>
      <c r="O280" s="104"/>
      <c r="P280" s="49"/>
    </row>
    <row r="281" spans="1:16" ht="28.5" customHeight="1">
      <c r="A281" s="102" t="s">
        <v>196</v>
      </c>
      <c r="B281" s="102"/>
      <c r="C281" s="102"/>
      <c r="D281" s="102"/>
      <c r="E281" s="102"/>
      <c r="F281" s="102"/>
      <c r="G281" s="102"/>
      <c r="H281" s="102"/>
      <c r="I281" s="38" t="s">
        <v>24</v>
      </c>
      <c r="J281" s="38" t="s">
        <v>24</v>
      </c>
      <c r="K281" s="38" t="s">
        <v>24</v>
      </c>
      <c r="L281" s="103" t="s">
        <v>150</v>
      </c>
      <c r="M281" s="104"/>
      <c r="N281" s="103" t="s">
        <v>115</v>
      </c>
      <c r="O281" s="104"/>
      <c r="P281" s="49"/>
    </row>
    <row r="282" spans="1:16" ht="30.75" customHeight="1">
      <c r="A282" s="102" t="s">
        <v>197</v>
      </c>
      <c r="B282" s="102"/>
      <c r="C282" s="102"/>
      <c r="D282" s="102"/>
      <c r="E282" s="102"/>
      <c r="F282" s="102"/>
      <c r="G282" s="102"/>
      <c r="H282" s="102"/>
      <c r="I282" s="38" t="s">
        <v>24</v>
      </c>
      <c r="J282" s="38" t="s">
        <v>24</v>
      </c>
      <c r="K282" s="38" t="s">
        <v>24</v>
      </c>
      <c r="L282" s="103" t="s">
        <v>186</v>
      </c>
      <c r="M282" s="104"/>
      <c r="N282" s="103" t="s">
        <v>115</v>
      </c>
      <c r="O282" s="104"/>
      <c r="P282" s="49"/>
    </row>
    <row r="283" spans="1:17" ht="15.75" customHeight="1">
      <c r="A283" s="141" t="s">
        <v>20</v>
      </c>
      <c r="B283" s="114" t="s">
        <v>39</v>
      </c>
      <c r="C283" s="62" t="s">
        <v>10</v>
      </c>
      <c r="D283" s="103" t="s">
        <v>5</v>
      </c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4"/>
      <c r="P283" s="114" t="s">
        <v>21</v>
      </c>
      <c r="Q283" s="54"/>
    </row>
    <row r="284" spans="1:17" ht="81.75" customHeight="1">
      <c r="A284" s="142"/>
      <c r="B284" s="115"/>
      <c r="C284" s="43">
        <v>2018</v>
      </c>
      <c r="D284" s="43">
        <v>2019</v>
      </c>
      <c r="E284" s="43">
        <v>2020</v>
      </c>
      <c r="F284" s="43">
        <v>2021</v>
      </c>
      <c r="G284" s="43">
        <v>2022</v>
      </c>
      <c r="H284" s="43">
        <v>2023</v>
      </c>
      <c r="I284" s="43">
        <v>2024</v>
      </c>
      <c r="J284" s="43">
        <v>2025</v>
      </c>
      <c r="K284" s="43">
        <v>2026</v>
      </c>
      <c r="L284" s="43">
        <v>2027</v>
      </c>
      <c r="M284" s="43">
        <v>2028</v>
      </c>
      <c r="N284" s="43">
        <v>2029</v>
      </c>
      <c r="O284" s="43">
        <v>2030</v>
      </c>
      <c r="P284" s="114"/>
      <c r="Q284" s="74"/>
    </row>
    <row r="285" spans="1:17" ht="12.75">
      <c r="A285" s="153" t="s">
        <v>28</v>
      </c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75"/>
      <c r="Q285" s="40"/>
    </row>
    <row r="286" spans="1:17" ht="44.25" customHeight="1">
      <c r="A286" s="50" t="s">
        <v>187</v>
      </c>
      <c r="B286" s="49">
        <v>3</v>
      </c>
      <c r="C286" s="49" t="s">
        <v>786</v>
      </c>
      <c r="D286" s="103" t="s">
        <v>188</v>
      </c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4"/>
      <c r="P286" s="49" t="s">
        <v>198</v>
      </c>
      <c r="Q286" s="54" t="s">
        <v>115</v>
      </c>
    </row>
    <row r="287" spans="1:17" ht="12.75">
      <c r="A287" s="153" t="s">
        <v>29</v>
      </c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49"/>
      <c r="Q287" s="40"/>
    </row>
    <row r="288" spans="1:17" ht="41.25" customHeight="1">
      <c r="A288" s="50" t="s">
        <v>199</v>
      </c>
      <c r="B288" s="76">
        <v>100</v>
      </c>
      <c r="C288" s="76">
        <f>B288+1.55</f>
        <v>101.55</v>
      </c>
      <c r="D288" s="76">
        <f aca="true" t="shared" si="17" ref="D288:N288">C288+1.55</f>
        <v>103.1</v>
      </c>
      <c r="E288" s="76">
        <f t="shared" si="17"/>
        <v>104.64999999999999</v>
      </c>
      <c r="F288" s="76">
        <f t="shared" si="17"/>
        <v>106.19999999999999</v>
      </c>
      <c r="G288" s="76">
        <f t="shared" si="17"/>
        <v>107.74999999999999</v>
      </c>
      <c r="H288" s="76">
        <f t="shared" si="17"/>
        <v>109.29999999999998</v>
      </c>
      <c r="I288" s="76">
        <f t="shared" si="17"/>
        <v>110.84999999999998</v>
      </c>
      <c r="J288" s="76">
        <f t="shared" si="17"/>
        <v>112.39999999999998</v>
      </c>
      <c r="K288" s="76">
        <f t="shared" si="17"/>
        <v>113.94999999999997</v>
      </c>
      <c r="L288" s="76">
        <f t="shared" si="17"/>
        <v>115.49999999999997</v>
      </c>
      <c r="M288" s="76">
        <f t="shared" si="17"/>
        <v>117.04999999999997</v>
      </c>
      <c r="N288" s="76">
        <f t="shared" si="17"/>
        <v>118.59999999999997</v>
      </c>
      <c r="O288" s="76">
        <v>120</v>
      </c>
      <c r="P288" s="49" t="s">
        <v>198</v>
      </c>
      <c r="Q288" s="54" t="s">
        <v>115</v>
      </c>
    </row>
    <row r="289" spans="1:17" ht="33" customHeight="1">
      <c r="A289" s="50" t="s">
        <v>202</v>
      </c>
      <c r="B289" s="76">
        <v>100</v>
      </c>
      <c r="C289" s="76">
        <f>B289+2</f>
        <v>102</v>
      </c>
      <c r="D289" s="76">
        <f aca="true" t="shared" si="18" ref="D289:N289">C289+2</f>
        <v>104</v>
      </c>
      <c r="E289" s="76">
        <f t="shared" si="18"/>
        <v>106</v>
      </c>
      <c r="F289" s="76">
        <f t="shared" si="18"/>
        <v>108</v>
      </c>
      <c r="G289" s="76">
        <f t="shared" si="18"/>
        <v>110</v>
      </c>
      <c r="H289" s="76">
        <f t="shared" si="18"/>
        <v>112</v>
      </c>
      <c r="I289" s="76">
        <f t="shared" si="18"/>
        <v>114</v>
      </c>
      <c r="J289" s="76">
        <f t="shared" si="18"/>
        <v>116</v>
      </c>
      <c r="K289" s="76">
        <f t="shared" si="18"/>
        <v>118</v>
      </c>
      <c r="L289" s="76">
        <f t="shared" si="18"/>
        <v>120</v>
      </c>
      <c r="M289" s="76">
        <f t="shared" si="18"/>
        <v>122</v>
      </c>
      <c r="N289" s="76">
        <f t="shared" si="18"/>
        <v>124</v>
      </c>
      <c r="O289" s="76">
        <v>125</v>
      </c>
      <c r="P289" s="49" t="s">
        <v>198</v>
      </c>
      <c r="Q289" s="54" t="s">
        <v>185</v>
      </c>
    </row>
    <row r="290" spans="1:17" ht="18.75" customHeight="1">
      <c r="A290" s="50" t="s">
        <v>200</v>
      </c>
      <c r="B290" s="150" t="s">
        <v>271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2"/>
      <c r="P290" s="49" t="s">
        <v>198</v>
      </c>
      <c r="Q290" s="54" t="s">
        <v>115</v>
      </c>
    </row>
    <row r="291" spans="1:17" ht="18" customHeight="1">
      <c r="A291" s="50" t="s">
        <v>201</v>
      </c>
      <c r="B291" s="76">
        <v>92</v>
      </c>
      <c r="C291" s="76">
        <v>92</v>
      </c>
      <c r="D291" s="49">
        <v>92.3</v>
      </c>
      <c r="E291" s="49">
        <v>92.3</v>
      </c>
      <c r="F291" s="49">
        <v>92.3</v>
      </c>
      <c r="G291" s="49">
        <v>92.8</v>
      </c>
      <c r="H291" s="49">
        <v>92.8</v>
      </c>
      <c r="I291" s="49">
        <v>92.8</v>
      </c>
      <c r="J291" s="49">
        <v>93.3</v>
      </c>
      <c r="K291" s="49">
        <v>93.3</v>
      </c>
      <c r="L291" s="49">
        <v>93.3</v>
      </c>
      <c r="M291" s="49">
        <v>93.8</v>
      </c>
      <c r="N291" s="49">
        <v>93.8</v>
      </c>
      <c r="O291" s="76">
        <v>93.8</v>
      </c>
      <c r="P291" s="49" t="s">
        <v>198</v>
      </c>
      <c r="Q291" s="54" t="s">
        <v>115</v>
      </c>
    </row>
    <row r="292" spans="1:17" ht="19.5" customHeight="1">
      <c r="A292" s="50" t="s">
        <v>270</v>
      </c>
      <c r="B292" s="49">
        <v>38.2</v>
      </c>
      <c r="C292" s="49">
        <f>B292+0.04</f>
        <v>38.24</v>
      </c>
      <c r="D292" s="49">
        <f aca="true" t="shared" si="19" ref="D292:N292">C292+0.04</f>
        <v>38.28</v>
      </c>
      <c r="E292" s="49">
        <f t="shared" si="19"/>
        <v>38.32</v>
      </c>
      <c r="F292" s="49">
        <f t="shared" si="19"/>
        <v>38.36</v>
      </c>
      <c r="G292" s="49">
        <f t="shared" si="19"/>
        <v>38.4</v>
      </c>
      <c r="H292" s="49">
        <f t="shared" si="19"/>
        <v>38.44</v>
      </c>
      <c r="I292" s="49">
        <f t="shared" si="19"/>
        <v>38.48</v>
      </c>
      <c r="J292" s="49">
        <f t="shared" si="19"/>
        <v>38.519999999999996</v>
      </c>
      <c r="K292" s="49">
        <f t="shared" si="19"/>
        <v>38.559999999999995</v>
      </c>
      <c r="L292" s="49">
        <f t="shared" si="19"/>
        <v>38.599999999999994</v>
      </c>
      <c r="M292" s="49">
        <f t="shared" si="19"/>
        <v>38.63999999999999</v>
      </c>
      <c r="N292" s="49">
        <f t="shared" si="19"/>
        <v>38.67999999999999</v>
      </c>
      <c r="O292" s="49">
        <v>38.7</v>
      </c>
      <c r="P292" s="49" t="s">
        <v>198</v>
      </c>
      <c r="Q292" s="54" t="s">
        <v>115</v>
      </c>
    </row>
    <row r="293" spans="1:17" ht="12.75">
      <c r="A293" s="108" t="s">
        <v>341</v>
      </c>
      <c r="B293" s="108"/>
      <c r="C293" s="108"/>
      <c r="D293" s="108"/>
      <c r="E293" s="108"/>
      <c r="F293" s="108"/>
      <c r="G293" s="108"/>
      <c r="H293" s="108"/>
      <c r="I293" s="111"/>
      <c r="J293" s="112"/>
      <c r="K293" s="112"/>
      <c r="L293" s="112"/>
      <c r="M293" s="112"/>
      <c r="N293" s="112"/>
      <c r="O293" s="112"/>
      <c r="P293" s="113"/>
      <c r="Q293" s="67"/>
    </row>
    <row r="294" spans="1:17" ht="19.5" customHeight="1">
      <c r="A294" s="102" t="s">
        <v>203</v>
      </c>
      <c r="B294" s="102"/>
      <c r="C294" s="102"/>
      <c r="D294" s="102"/>
      <c r="E294" s="102"/>
      <c r="F294" s="102"/>
      <c r="G294" s="102"/>
      <c r="H294" s="102"/>
      <c r="I294" s="49" t="s">
        <v>24</v>
      </c>
      <c r="J294" s="49" t="s">
        <v>24</v>
      </c>
      <c r="K294" s="49" t="s">
        <v>24</v>
      </c>
      <c r="L294" s="103" t="s">
        <v>149</v>
      </c>
      <c r="M294" s="104"/>
      <c r="N294" s="103" t="s">
        <v>111</v>
      </c>
      <c r="O294" s="104"/>
      <c r="P294" s="49"/>
      <c r="Q294" s="67"/>
    </row>
    <row r="295" spans="1:17" ht="27" customHeight="1">
      <c r="A295" s="102" t="s">
        <v>204</v>
      </c>
      <c r="B295" s="102"/>
      <c r="C295" s="102"/>
      <c r="D295" s="102"/>
      <c r="E295" s="102"/>
      <c r="F295" s="102"/>
      <c r="G295" s="102"/>
      <c r="H295" s="102"/>
      <c r="I295" s="49" t="s">
        <v>24</v>
      </c>
      <c r="J295" s="49" t="s">
        <v>24</v>
      </c>
      <c r="K295" s="49" t="s">
        <v>24</v>
      </c>
      <c r="L295" s="103" t="s">
        <v>149</v>
      </c>
      <c r="M295" s="104"/>
      <c r="N295" s="103" t="s">
        <v>111</v>
      </c>
      <c r="O295" s="104"/>
      <c r="P295" s="49"/>
      <c r="Q295" s="67"/>
    </row>
    <row r="296" spans="1:17" ht="16.5" customHeight="1">
      <c r="A296" s="102" t="s">
        <v>205</v>
      </c>
      <c r="B296" s="102"/>
      <c r="C296" s="102"/>
      <c r="D296" s="102"/>
      <c r="E296" s="102"/>
      <c r="F296" s="102"/>
      <c r="G296" s="102"/>
      <c r="H296" s="102"/>
      <c r="I296" s="49" t="s">
        <v>24</v>
      </c>
      <c r="J296" s="49" t="s">
        <v>24</v>
      </c>
      <c r="K296" s="49" t="s">
        <v>24</v>
      </c>
      <c r="L296" s="103" t="s">
        <v>149</v>
      </c>
      <c r="M296" s="104"/>
      <c r="N296" s="103" t="s">
        <v>111</v>
      </c>
      <c r="O296" s="104"/>
      <c r="P296" s="49"/>
      <c r="Q296" s="67"/>
    </row>
    <row r="297" spans="1:17" ht="18.75" customHeight="1">
      <c r="A297" s="102" t="s">
        <v>206</v>
      </c>
      <c r="B297" s="102"/>
      <c r="C297" s="102"/>
      <c r="D297" s="102"/>
      <c r="E297" s="102"/>
      <c r="F297" s="102"/>
      <c r="G297" s="102"/>
      <c r="H297" s="102"/>
      <c r="I297" s="49" t="s">
        <v>24</v>
      </c>
      <c r="J297" s="49" t="s">
        <v>24</v>
      </c>
      <c r="K297" s="49" t="s">
        <v>24</v>
      </c>
      <c r="L297" s="103" t="s">
        <v>149</v>
      </c>
      <c r="M297" s="104"/>
      <c r="N297" s="103" t="s">
        <v>111</v>
      </c>
      <c r="O297" s="104"/>
      <c r="P297" s="49"/>
      <c r="Q297" s="67"/>
    </row>
    <row r="298" spans="1:17" ht="19.5" customHeight="1">
      <c r="A298" s="102" t="s">
        <v>207</v>
      </c>
      <c r="B298" s="102"/>
      <c r="C298" s="102"/>
      <c r="D298" s="102"/>
      <c r="E298" s="102"/>
      <c r="F298" s="102"/>
      <c r="G298" s="102"/>
      <c r="H298" s="102"/>
      <c r="I298" s="49" t="s">
        <v>24</v>
      </c>
      <c r="J298" s="49" t="s">
        <v>24</v>
      </c>
      <c r="K298" s="49" t="s">
        <v>24</v>
      </c>
      <c r="L298" s="103" t="s">
        <v>149</v>
      </c>
      <c r="M298" s="104"/>
      <c r="N298" s="103" t="s">
        <v>111</v>
      </c>
      <c r="O298" s="104"/>
      <c r="P298" s="49"/>
      <c r="Q298" s="67"/>
    </row>
    <row r="299" spans="1:17" ht="17.25" customHeight="1">
      <c r="A299" s="102" t="s">
        <v>208</v>
      </c>
      <c r="B299" s="102"/>
      <c r="C299" s="102"/>
      <c r="D299" s="102"/>
      <c r="E299" s="102"/>
      <c r="F299" s="102"/>
      <c r="G299" s="102"/>
      <c r="H299" s="102"/>
      <c r="I299" s="49" t="s">
        <v>24</v>
      </c>
      <c r="J299" s="49" t="s">
        <v>24</v>
      </c>
      <c r="K299" s="49" t="s">
        <v>24</v>
      </c>
      <c r="L299" s="103" t="s">
        <v>171</v>
      </c>
      <c r="M299" s="104"/>
      <c r="N299" s="103" t="s">
        <v>111</v>
      </c>
      <c r="O299" s="104"/>
      <c r="P299" s="49"/>
      <c r="Q299" s="67"/>
    </row>
    <row r="300" spans="1:17" ht="30" customHeight="1">
      <c r="A300" s="102" t="s">
        <v>209</v>
      </c>
      <c r="B300" s="102"/>
      <c r="C300" s="102"/>
      <c r="D300" s="102"/>
      <c r="E300" s="102"/>
      <c r="F300" s="102"/>
      <c r="G300" s="102"/>
      <c r="H300" s="102"/>
      <c r="I300" s="49" t="s">
        <v>24</v>
      </c>
      <c r="J300" s="49" t="s">
        <v>24</v>
      </c>
      <c r="K300" s="49" t="s">
        <v>24</v>
      </c>
      <c r="L300" s="103" t="s">
        <v>171</v>
      </c>
      <c r="M300" s="104"/>
      <c r="N300" s="103" t="s">
        <v>111</v>
      </c>
      <c r="O300" s="104"/>
      <c r="P300" s="49"/>
      <c r="Q300" s="67"/>
    </row>
    <row r="301" spans="1:17" ht="29.25" customHeight="1">
      <c r="A301" s="102" t="s">
        <v>210</v>
      </c>
      <c r="B301" s="102"/>
      <c r="C301" s="102"/>
      <c r="D301" s="102"/>
      <c r="E301" s="102"/>
      <c r="F301" s="102"/>
      <c r="G301" s="102"/>
      <c r="H301" s="102"/>
      <c r="I301" s="49" t="s">
        <v>24</v>
      </c>
      <c r="J301" s="49" t="s">
        <v>24</v>
      </c>
      <c r="K301" s="49" t="s">
        <v>24</v>
      </c>
      <c r="L301" s="103" t="s">
        <v>171</v>
      </c>
      <c r="M301" s="104"/>
      <c r="N301" s="103" t="s">
        <v>111</v>
      </c>
      <c r="O301" s="104"/>
      <c r="P301" s="49"/>
      <c r="Q301" s="67"/>
    </row>
    <row r="302" spans="1:17" ht="39.75" customHeight="1">
      <c r="A302" s="102" t="s">
        <v>211</v>
      </c>
      <c r="B302" s="102"/>
      <c r="C302" s="102"/>
      <c r="D302" s="102"/>
      <c r="E302" s="102"/>
      <c r="F302" s="102"/>
      <c r="G302" s="102"/>
      <c r="H302" s="102"/>
      <c r="I302" s="49"/>
      <c r="J302" s="49" t="s">
        <v>24</v>
      </c>
      <c r="K302" s="49" t="s">
        <v>24</v>
      </c>
      <c r="L302" s="103" t="s">
        <v>171</v>
      </c>
      <c r="M302" s="104"/>
      <c r="N302" s="103" t="s">
        <v>111</v>
      </c>
      <c r="O302" s="104"/>
      <c r="P302" s="49"/>
      <c r="Q302" s="67"/>
    </row>
    <row r="303" spans="1:17" ht="12.75" customHeight="1">
      <c r="A303" s="141" t="s">
        <v>20</v>
      </c>
      <c r="B303" s="114" t="s">
        <v>39</v>
      </c>
      <c r="C303" s="62" t="s">
        <v>10</v>
      </c>
      <c r="D303" s="103" t="s">
        <v>5</v>
      </c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4"/>
      <c r="P303" s="114" t="s">
        <v>21</v>
      </c>
      <c r="Q303" s="54"/>
    </row>
    <row r="304" spans="1:17" ht="81" customHeight="1">
      <c r="A304" s="142"/>
      <c r="B304" s="115"/>
      <c r="C304" s="43">
        <v>2018</v>
      </c>
      <c r="D304" s="43">
        <v>2019</v>
      </c>
      <c r="E304" s="43">
        <v>2020</v>
      </c>
      <c r="F304" s="43">
        <v>2021</v>
      </c>
      <c r="G304" s="43">
        <v>2022</v>
      </c>
      <c r="H304" s="43">
        <v>2023</v>
      </c>
      <c r="I304" s="43">
        <v>2024</v>
      </c>
      <c r="J304" s="43">
        <v>2025</v>
      </c>
      <c r="K304" s="43">
        <v>2026</v>
      </c>
      <c r="L304" s="43">
        <v>2027</v>
      </c>
      <c r="M304" s="43">
        <v>2028</v>
      </c>
      <c r="N304" s="43">
        <v>2029</v>
      </c>
      <c r="O304" s="43">
        <v>2030</v>
      </c>
      <c r="P304" s="114"/>
      <c r="Q304" s="74"/>
    </row>
    <row r="305" spans="1:17" ht="15.75" customHeight="1">
      <c r="A305" s="103" t="s">
        <v>28</v>
      </c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4"/>
      <c r="P305" s="75"/>
      <c r="Q305" s="40"/>
    </row>
    <row r="306" spans="1:17" ht="42" customHeight="1">
      <c r="A306" s="50" t="s">
        <v>212</v>
      </c>
      <c r="B306" s="49" t="s">
        <v>216</v>
      </c>
      <c r="C306" s="49" t="s">
        <v>215</v>
      </c>
      <c r="D306" s="103" t="s">
        <v>217</v>
      </c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4"/>
      <c r="P306" s="49" t="s">
        <v>213</v>
      </c>
      <c r="Q306" s="40" t="s">
        <v>111</v>
      </c>
    </row>
    <row r="307" spans="1:17" ht="15.75" customHeight="1">
      <c r="A307" s="103" t="s">
        <v>29</v>
      </c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4"/>
      <c r="P307" s="75"/>
      <c r="Q307" s="40"/>
    </row>
    <row r="308" spans="1:17" ht="36.75" customHeight="1">
      <c r="A308" s="50" t="s">
        <v>214</v>
      </c>
      <c r="B308" s="64">
        <v>100</v>
      </c>
      <c r="C308" s="64">
        <v>102</v>
      </c>
      <c r="D308" s="64">
        <f>C308+2</f>
        <v>104</v>
      </c>
      <c r="E308" s="64">
        <f aca="true" t="shared" si="20" ref="E308:N308">D308+2</f>
        <v>106</v>
      </c>
      <c r="F308" s="64">
        <f t="shared" si="20"/>
        <v>108</v>
      </c>
      <c r="G308" s="64">
        <f t="shared" si="20"/>
        <v>110</v>
      </c>
      <c r="H308" s="64">
        <f t="shared" si="20"/>
        <v>112</v>
      </c>
      <c r="I308" s="64">
        <f t="shared" si="20"/>
        <v>114</v>
      </c>
      <c r="J308" s="64">
        <f t="shared" si="20"/>
        <v>116</v>
      </c>
      <c r="K308" s="64">
        <f t="shared" si="20"/>
        <v>118</v>
      </c>
      <c r="L308" s="64">
        <f t="shared" si="20"/>
        <v>120</v>
      </c>
      <c r="M308" s="64">
        <f t="shared" si="20"/>
        <v>122</v>
      </c>
      <c r="N308" s="64">
        <f t="shared" si="20"/>
        <v>124</v>
      </c>
      <c r="O308" s="64">
        <v>125</v>
      </c>
      <c r="P308" s="49" t="s">
        <v>213</v>
      </c>
      <c r="Q308" s="40" t="s">
        <v>111</v>
      </c>
    </row>
    <row r="309" spans="1:17" ht="12.75">
      <c r="A309" s="121" t="s">
        <v>218</v>
      </c>
      <c r="B309" s="122"/>
      <c r="C309" s="122"/>
      <c r="D309" s="122"/>
      <c r="E309" s="122"/>
      <c r="F309" s="122"/>
      <c r="G309" s="122"/>
      <c r="H309" s="122"/>
      <c r="I309" s="111"/>
      <c r="J309" s="112"/>
      <c r="K309" s="112"/>
      <c r="L309" s="112"/>
      <c r="M309" s="112"/>
      <c r="N309" s="112"/>
      <c r="O309" s="112"/>
      <c r="P309" s="113"/>
      <c r="Q309" s="67"/>
    </row>
    <row r="310" spans="1:16" ht="30" customHeight="1">
      <c r="A310" s="102" t="s">
        <v>219</v>
      </c>
      <c r="B310" s="102"/>
      <c r="C310" s="102"/>
      <c r="D310" s="102"/>
      <c r="E310" s="102"/>
      <c r="F310" s="102"/>
      <c r="G310" s="102"/>
      <c r="H310" s="102"/>
      <c r="I310" s="38" t="s">
        <v>24</v>
      </c>
      <c r="J310" s="38" t="s">
        <v>24</v>
      </c>
      <c r="K310" s="38" t="s">
        <v>24</v>
      </c>
      <c r="L310" s="103" t="s">
        <v>148</v>
      </c>
      <c r="M310" s="104"/>
      <c r="N310" s="103" t="s">
        <v>111</v>
      </c>
      <c r="O310" s="104"/>
      <c r="P310" s="49"/>
    </row>
    <row r="311" spans="1:16" ht="15.75" customHeight="1">
      <c r="A311" s="102" t="s">
        <v>220</v>
      </c>
      <c r="B311" s="102"/>
      <c r="C311" s="102"/>
      <c r="D311" s="102"/>
      <c r="E311" s="102"/>
      <c r="F311" s="102"/>
      <c r="G311" s="102"/>
      <c r="H311" s="102"/>
      <c r="I311" s="38" t="s">
        <v>24</v>
      </c>
      <c r="J311" s="38" t="s">
        <v>24</v>
      </c>
      <c r="K311" s="38" t="s">
        <v>24</v>
      </c>
      <c r="L311" s="103" t="s">
        <v>148</v>
      </c>
      <c r="M311" s="104"/>
      <c r="N311" s="103" t="s">
        <v>111</v>
      </c>
      <c r="O311" s="104"/>
      <c r="P311" s="49"/>
    </row>
    <row r="312" spans="1:16" ht="18" customHeight="1">
      <c r="A312" s="102" t="s">
        <v>221</v>
      </c>
      <c r="B312" s="102"/>
      <c r="C312" s="102"/>
      <c r="D312" s="102"/>
      <c r="E312" s="102"/>
      <c r="F312" s="102"/>
      <c r="G312" s="102"/>
      <c r="H312" s="102"/>
      <c r="I312" s="38" t="s">
        <v>24</v>
      </c>
      <c r="J312" s="38" t="s">
        <v>24</v>
      </c>
      <c r="K312" s="38" t="s">
        <v>24</v>
      </c>
      <c r="L312" s="103" t="s">
        <v>148</v>
      </c>
      <c r="M312" s="104"/>
      <c r="N312" s="103" t="s">
        <v>111</v>
      </c>
      <c r="O312" s="104"/>
      <c r="P312" s="49"/>
    </row>
    <row r="313" spans="1:16" ht="15.75" customHeight="1">
      <c r="A313" s="102" t="s">
        <v>222</v>
      </c>
      <c r="B313" s="102"/>
      <c r="C313" s="102"/>
      <c r="D313" s="102"/>
      <c r="E313" s="102"/>
      <c r="F313" s="102"/>
      <c r="G313" s="102"/>
      <c r="H313" s="102"/>
      <c r="I313" s="38" t="s">
        <v>24</v>
      </c>
      <c r="J313" s="38" t="s">
        <v>24</v>
      </c>
      <c r="K313" s="38" t="s">
        <v>24</v>
      </c>
      <c r="L313" s="103" t="s">
        <v>148</v>
      </c>
      <c r="M313" s="104"/>
      <c r="N313" s="103" t="s">
        <v>111</v>
      </c>
      <c r="O313" s="104"/>
      <c r="P313" s="49"/>
    </row>
    <row r="314" spans="1:16" ht="17.25" customHeight="1">
      <c r="A314" s="102" t="s">
        <v>223</v>
      </c>
      <c r="B314" s="102"/>
      <c r="C314" s="102"/>
      <c r="D314" s="102"/>
      <c r="E314" s="102"/>
      <c r="F314" s="102"/>
      <c r="G314" s="102"/>
      <c r="H314" s="102"/>
      <c r="I314" s="38" t="s">
        <v>24</v>
      </c>
      <c r="J314" s="38" t="s">
        <v>24</v>
      </c>
      <c r="K314" s="38" t="s">
        <v>24</v>
      </c>
      <c r="L314" s="103" t="s">
        <v>229</v>
      </c>
      <c r="M314" s="104"/>
      <c r="N314" s="103" t="s">
        <v>228</v>
      </c>
      <c r="O314" s="104"/>
      <c r="P314" s="49"/>
    </row>
    <row r="315" spans="1:16" ht="18" customHeight="1">
      <c r="A315" s="102" t="s">
        <v>224</v>
      </c>
      <c r="B315" s="102"/>
      <c r="C315" s="102"/>
      <c r="D315" s="102"/>
      <c r="E315" s="102"/>
      <c r="F315" s="102"/>
      <c r="G315" s="102"/>
      <c r="H315" s="102"/>
      <c r="I315" s="38" t="s">
        <v>24</v>
      </c>
      <c r="J315" s="38" t="s">
        <v>24</v>
      </c>
      <c r="K315" s="38" t="s">
        <v>24</v>
      </c>
      <c r="L315" s="103" t="s">
        <v>143</v>
      </c>
      <c r="M315" s="104"/>
      <c r="N315" s="103" t="s">
        <v>126</v>
      </c>
      <c r="O315" s="104"/>
      <c r="P315" s="49"/>
    </row>
    <row r="316" spans="1:16" ht="29.25" customHeight="1">
      <c r="A316" s="102" t="s">
        <v>225</v>
      </c>
      <c r="B316" s="102"/>
      <c r="C316" s="102"/>
      <c r="D316" s="102"/>
      <c r="E316" s="102"/>
      <c r="F316" s="102"/>
      <c r="G316" s="102"/>
      <c r="H316" s="102"/>
      <c r="I316" s="38" t="s">
        <v>24</v>
      </c>
      <c r="J316" s="38" t="s">
        <v>24</v>
      </c>
      <c r="K316" s="38" t="s">
        <v>24</v>
      </c>
      <c r="L316" s="103" t="s">
        <v>143</v>
      </c>
      <c r="M316" s="104"/>
      <c r="N316" s="103" t="s">
        <v>126</v>
      </c>
      <c r="O316" s="104"/>
      <c r="P316" s="49"/>
    </row>
    <row r="317" spans="1:16" ht="28.5" customHeight="1">
      <c r="A317" s="102" t="s">
        <v>226</v>
      </c>
      <c r="B317" s="102"/>
      <c r="C317" s="102"/>
      <c r="D317" s="102"/>
      <c r="E317" s="102"/>
      <c r="F317" s="102"/>
      <c r="G317" s="102"/>
      <c r="H317" s="102"/>
      <c r="I317" s="38" t="s">
        <v>24</v>
      </c>
      <c r="J317" s="38" t="s">
        <v>24</v>
      </c>
      <c r="K317" s="38" t="s">
        <v>24</v>
      </c>
      <c r="L317" s="103" t="s">
        <v>148</v>
      </c>
      <c r="M317" s="104"/>
      <c r="N317" s="103" t="s">
        <v>111</v>
      </c>
      <c r="O317" s="104"/>
      <c r="P317" s="49"/>
    </row>
    <row r="318" spans="1:17" ht="31.5" customHeight="1">
      <c r="A318" s="102" t="s">
        <v>227</v>
      </c>
      <c r="B318" s="102"/>
      <c r="C318" s="102"/>
      <c r="D318" s="102"/>
      <c r="E318" s="102"/>
      <c r="F318" s="102"/>
      <c r="G318" s="102"/>
      <c r="H318" s="102"/>
      <c r="I318" s="38" t="s">
        <v>24</v>
      </c>
      <c r="J318" s="38" t="s">
        <v>24</v>
      </c>
      <c r="K318" s="38" t="s">
        <v>24</v>
      </c>
      <c r="L318" s="103" t="s">
        <v>148</v>
      </c>
      <c r="M318" s="104"/>
      <c r="N318" s="103" t="s">
        <v>111</v>
      </c>
      <c r="O318" s="104"/>
      <c r="P318" s="49"/>
      <c r="Q318" s="77"/>
    </row>
    <row r="319" spans="1:17" ht="12.75" customHeight="1">
      <c r="A319" s="141" t="s">
        <v>20</v>
      </c>
      <c r="B319" s="114" t="s">
        <v>39</v>
      </c>
      <c r="C319" s="38" t="s">
        <v>10</v>
      </c>
      <c r="D319" s="103" t="s">
        <v>5</v>
      </c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47" t="s">
        <v>21</v>
      </c>
      <c r="Q319" s="54"/>
    </row>
    <row r="320" spans="1:17" ht="81" customHeight="1">
      <c r="A320" s="142"/>
      <c r="B320" s="115"/>
      <c r="C320" s="43">
        <v>2018</v>
      </c>
      <c r="D320" s="43">
        <v>2019</v>
      </c>
      <c r="E320" s="43">
        <v>2020</v>
      </c>
      <c r="F320" s="43">
        <v>2021</v>
      </c>
      <c r="G320" s="43">
        <v>2022</v>
      </c>
      <c r="H320" s="43">
        <v>2023</v>
      </c>
      <c r="I320" s="43">
        <v>2024</v>
      </c>
      <c r="J320" s="43">
        <v>2025</v>
      </c>
      <c r="K320" s="43">
        <v>2026</v>
      </c>
      <c r="L320" s="43">
        <v>2027</v>
      </c>
      <c r="M320" s="43">
        <v>2028</v>
      </c>
      <c r="N320" s="43">
        <v>2029</v>
      </c>
      <c r="O320" s="43">
        <v>2030</v>
      </c>
      <c r="P320" s="155"/>
      <c r="Q320" s="74"/>
    </row>
    <row r="321" spans="1:17" ht="12.75">
      <c r="A321" s="103" t="s">
        <v>28</v>
      </c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4"/>
      <c r="P321" s="78"/>
      <c r="Q321" s="40"/>
    </row>
    <row r="322" spans="1:17" ht="28.5" customHeight="1">
      <c r="A322" s="50" t="s">
        <v>230</v>
      </c>
      <c r="B322" s="49">
        <v>10</v>
      </c>
      <c r="C322" s="49">
        <v>8</v>
      </c>
      <c r="D322" s="103" t="s">
        <v>457</v>
      </c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4"/>
      <c r="P322" s="49" t="s">
        <v>231</v>
      </c>
      <c r="Q322" s="44" t="s">
        <v>111</v>
      </c>
    </row>
    <row r="323" spans="1:17" ht="12.75">
      <c r="A323" s="103" t="s">
        <v>29</v>
      </c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4"/>
      <c r="Q323" s="40"/>
    </row>
    <row r="324" spans="1:17" ht="33" customHeight="1">
      <c r="A324" s="66" t="s">
        <v>232</v>
      </c>
      <c r="B324" s="51">
        <v>50.9</v>
      </c>
      <c r="C324" s="51">
        <v>52</v>
      </c>
      <c r="D324" s="51">
        <f>C324*3/100+C324</f>
        <v>53.56</v>
      </c>
      <c r="E324" s="51">
        <v>54.1</v>
      </c>
      <c r="F324" s="51">
        <v>55</v>
      </c>
      <c r="G324" s="51">
        <v>57.2</v>
      </c>
      <c r="H324" s="51">
        <v>59.5</v>
      </c>
      <c r="I324" s="51">
        <v>61.9</v>
      </c>
      <c r="J324" s="51">
        <v>67.5</v>
      </c>
      <c r="K324" s="51">
        <v>72.9</v>
      </c>
      <c r="L324" s="51">
        <v>79.5</v>
      </c>
      <c r="M324" s="51">
        <v>85.9</v>
      </c>
      <c r="N324" s="51">
        <v>90</v>
      </c>
      <c r="O324" s="51">
        <v>93.6</v>
      </c>
      <c r="P324" s="49" t="s">
        <v>231</v>
      </c>
      <c r="Q324" s="44" t="s">
        <v>111</v>
      </c>
    </row>
    <row r="325" spans="1:17" ht="27.75" customHeight="1">
      <c r="A325" s="66" t="s">
        <v>233</v>
      </c>
      <c r="B325" s="49">
        <v>100</v>
      </c>
      <c r="C325" s="49">
        <v>108</v>
      </c>
      <c r="D325" s="49">
        <f>C325+8</f>
        <v>116</v>
      </c>
      <c r="E325" s="49">
        <f aca="true" t="shared" si="21" ref="E325:N325">D325+8</f>
        <v>124</v>
      </c>
      <c r="F325" s="49">
        <f t="shared" si="21"/>
        <v>132</v>
      </c>
      <c r="G325" s="49">
        <f t="shared" si="21"/>
        <v>140</v>
      </c>
      <c r="H325" s="49">
        <f t="shared" si="21"/>
        <v>148</v>
      </c>
      <c r="I325" s="49">
        <f t="shared" si="21"/>
        <v>156</v>
      </c>
      <c r="J325" s="49">
        <f t="shared" si="21"/>
        <v>164</v>
      </c>
      <c r="K325" s="49">
        <f t="shared" si="21"/>
        <v>172</v>
      </c>
      <c r="L325" s="49">
        <f t="shared" si="21"/>
        <v>180</v>
      </c>
      <c r="M325" s="49">
        <f t="shared" si="21"/>
        <v>188</v>
      </c>
      <c r="N325" s="49">
        <f t="shared" si="21"/>
        <v>196</v>
      </c>
      <c r="O325" s="38">
        <v>200</v>
      </c>
      <c r="P325" s="52" t="s">
        <v>234</v>
      </c>
      <c r="Q325" s="44" t="s">
        <v>111</v>
      </c>
    </row>
    <row r="326" spans="1:17" ht="12.75">
      <c r="A326" s="121" t="s">
        <v>342</v>
      </c>
      <c r="B326" s="122"/>
      <c r="C326" s="122"/>
      <c r="D326" s="122"/>
      <c r="E326" s="122"/>
      <c r="F326" s="122"/>
      <c r="G326" s="122"/>
      <c r="H326" s="122"/>
      <c r="I326" s="111"/>
      <c r="J326" s="112"/>
      <c r="K326" s="112"/>
      <c r="L326" s="112"/>
      <c r="M326" s="112"/>
      <c r="N326" s="112"/>
      <c r="O326" s="112"/>
      <c r="P326" s="113"/>
      <c r="Q326" s="70"/>
    </row>
    <row r="327" spans="1:17" ht="27" customHeight="1">
      <c r="A327" s="102" t="s">
        <v>343</v>
      </c>
      <c r="B327" s="102"/>
      <c r="C327" s="102"/>
      <c r="D327" s="102"/>
      <c r="E327" s="102"/>
      <c r="F327" s="102"/>
      <c r="G327" s="102"/>
      <c r="H327" s="102"/>
      <c r="I327" s="38" t="s">
        <v>24</v>
      </c>
      <c r="J327" s="38" t="s">
        <v>24</v>
      </c>
      <c r="K327" s="38" t="s">
        <v>24</v>
      </c>
      <c r="L327" s="103" t="s">
        <v>171</v>
      </c>
      <c r="M327" s="104"/>
      <c r="N327" s="103" t="s">
        <v>111</v>
      </c>
      <c r="O327" s="104"/>
      <c r="P327" s="49"/>
      <c r="Q327" s="54"/>
    </row>
    <row r="328" spans="1:17" ht="40.5" customHeight="1">
      <c r="A328" s="102" t="s">
        <v>344</v>
      </c>
      <c r="B328" s="102"/>
      <c r="C328" s="102"/>
      <c r="D328" s="102"/>
      <c r="E328" s="102"/>
      <c r="F328" s="102"/>
      <c r="G328" s="102"/>
      <c r="H328" s="102"/>
      <c r="I328" s="38" t="s">
        <v>24</v>
      </c>
      <c r="J328" s="38" t="s">
        <v>24</v>
      </c>
      <c r="K328" s="38" t="s">
        <v>24</v>
      </c>
      <c r="L328" s="103" t="s">
        <v>365</v>
      </c>
      <c r="M328" s="104"/>
      <c r="N328" s="103" t="s">
        <v>177</v>
      </c>
      <c r="O328" s="104"/>
      <c r="P328" s="49"/>
      <c r="Q328" s="40"/>
    </row>
    <row r="329" spans="1:17" ht="39.75" customHeight="1">
      <c r="A329" s="102" t="s">
        <v>345</v>
      </c>
      <c r="B329" s="102"/>
      <c r="C329" s="102"/>
      <c r="D329" s="102"/>
      <c r="E329" s="102"/>
      <c r="F329" s="102"/>
      <c r="G329" s="102"/>
      <c r="H329" s="102"/>
      <c r="I329" s="38" t="s">
        <v>24</v>
      </c>
      <c r="J329" s="38" t="s">
        <v>24</v>
      </c>
      <c r="K329" s="38" t="s">
        <v>24</v>
      </c>
      <c r="L329" s="119" t="s">
        <v>365</v>
      </c>
      <c r="M329" s="120"/>
      <c r="N329" s="103" t="s">
        <v>177</v>
      </c>
      <c r="O329" s="104"/>
      <c r="P329" s="49"/>
      <c r="Q329" s="40"/>
    </row>
    <row r="330" spans="1:17" ht="17.25" customHeight="1">
      <c r="A330" s="102" t="s">
        <v>346</v>
      </c>
      <c r="B330" s="102"/>
      <c r="C330" s="102"/>
      <c r="D330" s="102"/>
      <c r="E330" s="102"/>
      <c r="F330" s="102"/>
      <c r="G330" s="102"/>
      <c r="H330" s="102"/>
      <c r="I330" s="38" t="s">
        <v>24</v>
      </c>
      <c r="J330" s="38" t="s">
        <v>24</v>
      </c>
      <c r="K330" s="38" t="s">
        <v>24</v>
      </c>
      <c r="L330" s="103" t="s">
        <v>171</v>
      </c>
      <c r="M330" s="104"/>
      <c r="N330" s="103" t="s">
        <v>111</v>
      </c>
      <c r="O330" s="104"/>
      <c r="P330" s="49"/>
      <c r="Q330" s="40"/>
    </row>
    <row r="331" spans="1:17" s="79" customFormat="1" ht="42.75" customHeight="1">
      <c r="A331" s="144" t="s">
        <v>347</v>
      </c>
      <c r="B331" s="145"/>
      <c r="C331" s="145"/>
      <c r="D331" s="145"/>
      <c r="E331" s="145"/>
      <c r="F331" s="145"/>
      <c r="G331" s="145"/>
      <c r="H331" s="146"/>
      <c r="I331" s="38" t="s">
        <v>24</v>
      </c>
      <c r="J331" s="38" t="s">
        <v>24</v>
      </c>
      <c r="K331" s="38" t="s">
        <v>24</v>
      </c>
      <c r="L331" s="119" t="s">
        <v>365</v>
      </c>
      <c r="M331" s="120"/>
      <c r="N331" s="103" t="s">
        <v>177</v>
      </c>
      <c r="O331" s="104"/>
      <c r="P331" s="49"/>
      <c r="Q331" s="40"/>
    </row>
    <row r="332" spans="1:17" ht="40.5" customHeight="1">
      <c r="A332" s="144" t="s">
        <v>348</v>
      </c>
      <c r="B332" s="145"/>
      <c r="C332" s="145"/>
      <c r="D332" s="145"/>
      <c r="E332" s="145"/>
      <c r="F332" s="145"/>
      <c r="G332" s="145"/>
      <c r="H332" s="146"/>
      <c r="I332" s="38" t="s">
        <v>24</v>
      </c>
      <c r="J332" s="38" t="s">
        <v>24</v>
      </c>
      <c r="K332" s="38" t="s">
        <v>24</v>
      </c>
      <c r="L332" s="119" t="s">
        <v>365</v>
      </c>
      <c r="M332" s="120"/>
      <c r="N332" s="103" t="s">
        <v>177</v>
      </c>
      <c r="O332" s="104"/>
      <c r="P332" s="49"/>
      <c r="Q332" s="40"/>
    </row>
    <row r="333" spans="1:17" ht="27" customHeight="1">
      <c r="A333" s="144" t="s">
        <v>349</v>
      </c>
      <c r="B333" s="145"/>
      <c r="C333" s="145"/>
      <c r="D333" s="145"/>
      <c r="E333" s="145"/>
      <c r="F333" s="145"/>
      <c r="G333" s="145"/>
      <c r="H333" s="146"/>
      <c r="I333" s="38" t="s">
        <v>24</v>
      </c>
      <c r="J333" s="38" t="s">
        <v>24</v>
      </c>
      <c r="K333" s="38" t="s">
        <v>24</v>
      </c>
      <c r="L333" s="119" t="s">
        <v>366</v>
      </c>
      <c r="M333" s="120"/>
      <c r="N333" s="103" t="s">
        <v>111</v>
      </c>
      <c r="O333" s="104"/>
      <c r="P333" s="49"/>
      <c r="Q333" s="40"/>
    </row>
    <row r="334" spans="1:17" ht="29.25" customHeight="1">
      <c r="A334" s="144" t="s">
        <v>350</v>
      </c>
      <c r="B334" s="145"/>
      <c r="C334" s="145"/>
      <c r="D334" s="145"/>
      <c r="E334" s="145"/>
      <c r="F334" s="145"/>
      <c r="G334" s="145"/>
      <c r="H334" s="146"/>
      <c r="I334" s="38" t="s">
        <v>24</v>
      </c>
      <c r="J334" s="38" t="s">
        <v>24</v>
      </c>
      <c r="K334" s="38" t="s">
        <v>24</v>
      </c>
      <c r="L334" s="119" t="s">
        <v>367</v>
      </c>
      <c r="M334" s="120"/>
      <c r="N334" s="103" t="s">
        <v>368</v>
      </c>
      <c r="O334" s="104"/>
      <c r="P334" s="49"/>
      <c r="Q334" s="40"/>
    </row>
    <row r="335" spans="1:17" ht="33" customHeight="1">
      <c r="A335" s="144" t="s">
        <v>351</v>
      </c>
      <c r="B335" s="145"/>
      <c r="C335" s="145"/>
      <c r="D335" s="145"/>
      <c r="E335" s="145"/>
      <c r="F335" s="145"/>
      <c r="G335" s="145"/>
      <c r="H335" s="146"/>
      <c r="I335" s="38" t="s">
        <v>24</v>
      </c>
      <c r="J335" s="38" t="s">
        <v>24</v>
      </c>
      <c r="K335" s="38" t="s">
        <v>24</v>
      </c>
      <c r="L335" s="103" t="s">
        <v>369</v>
      </c>
      <c r="M335" s="104"/>
      <c r="N335" s="103" t="s">
        <v>356</v>
      </c>
      <c r="O335" s="104"/>
      <c r="P335" s="49"/>
      <c r="Q335" s="40"/>
    </row>
    <row r="336" spans="1:17" ht="30.75" customHeight="1">
      <c r="A336" s="144" t="s">
        <v>352</v>
      </c>
      <c r="B336" s="145"/>
      <c r="C336" s="145"/>
      <c r="D336" s="145"/>
      <c r="E336" s="145"/>
      <c r="F336" s="145"/>
      <c r="G336" s="145"/>
      <c r="H336" s="146"/>
      <c r="I336" s="38" t="s">
        <v>24</v>
      </c>
      <c r="J336" s="38" t="s">
        <v>24</v>
      </c>
      <c r="K336" s="38" t="s">
        <v>24</v>
      </c>
      <c r="L336" s="103" t="s">
        <v>370</v>
      </c>
      <c r="M336" s="104"/>
      <c r="N336" s="103" t="s">
        <v>357</v>
      </c>
      <c r="O336" s="104"/>
      <c r="P336" s="49"/>
      <c r="Q336" s="40"/>
    </row>
    <row r="337" spans="1:17" ht="30.75" customHeight="1">
      <c r="A337" s="102" t="s">
        <v>353</v>
      </c>
      <c r="B337" s="102"/>
      <c r="C337" s="102"/>
      <c r="D337" s="102"/>
      <c r="E337" s="102"/>
      <c r="F337" s="102"/>
      <c r="G337" s="102"/>
      <c r="H337" s="102"/>
      <c r="I337" s="38" t="s">
        <v>24</v>
      </c>
      <c r="J337" s="38" t="s">
        <v>24</v>
      </c>
      <c r="K337" s="38" t="s">
        <v>24</v>
      </c>
      <c r="L337" s="103" t="s">
        <v>371</v>
      </c>
      <c r="M337" s="104"/>
      <c r="N337" s="103" t="s">
        <v>359</v>
      </c>
      <c r="O337" s="104"/>
      <c r="P337" s="49"/>
      <c r="Q337" s="40"/>
    </row>
    <row r="338" spans="1:17" ht="27.75" customHeight="1">
      <c r="A338" s="102" t="s">
        <v>354</v>
      </c>
      <c r="B338" s="102"/>
      <c r="C338" s="102"/>
      <c r="D338" s="102"/>
      <c r="E338" s="102"/>
      <c r="F338" s="102"/>
      <c r="G338" s="102"/>
      <c r="H338" s="102"/>
      <c r="I338" s="38" t="s">
        <v>24</v>
      </c>
      <c r="J338" s="38" t="s">
        <v>24</v>
      </c>
      <c r="K338" s="38" t="s">
        <v>24</v>
      </c>
      <c r="L338" s="103" t="s">
        <v>372</v>
      </c>
      <c r="M338" s="104"/>
      <c r="N338" s="103" t="s">
        <v>111</v>
      </c>
      <c r="O338" s="104"/>
      <c r="P338" s="49"/>
      <c r="Q338" s="40"/>
    </row>
    <row r="339" spans="1:17" ht="27.75" customHeight="1">
      <c r="A339" s="102" t="s">
        <v>355</v>
      </c>
      <c r="B339" s="102"/>
      <c r="C339" s="102"/>
      <c r="D339" s="102"/>
      <c r="E339" s="102"/>
      <c r="F339" s="102"/>
      <c r="G339" s="102"/>
      <c r="H339" s="102"/>
      <c r="I339" s="38" t="s">
        <v>24</v>
      </c>
      <c r="J339" s="38" t="s">
        <v>24</v>
      </c>
      <c r="K339" s="38" t="s">
        <v>24</v>
      </c>
      <c r="L339" s="103" t="s">
        <v>373</v>
      </c>
      <c r="M339" s="104"/>
      <c r="N339" s="103" t="s">
        <v>375</v>
      </c>
      <c r="O339" s="104"/>
      <c r="P339" s="49"/>
      <c r="Q339" s="40"/>
    </row>
    <row r="340" spans="1:17" ht="12.75" customHeight="1">
      <c r="A340" s="141" t="s">
        <v>20</v>
      </c>
      <c r="B340" s="114" t="s">
        <v>39</v>
      </c>
      <c r="C340" s="48" t="s">
        <v>10</v>
      </c>
      <c r="D340" s="103" t="s">
        <v>5</v>
      </c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4"/>
      <c r="P340" s="80"/>
      <c r="Q340" s="54"/>
    </row>
    <row r="341" spans="1:17" ht="95.25" customHeight="1">
      <c r="A341" s="142"/>
      <c r="B341" s="115"/>
      <c r="C341" s="43">
        <v>2018</v>
      </c>
      <c r="D341" s="43">
        <v>2019</v>
      </c>
      <c r="E341" s="43">
        <v>2020</v>
      </c>
      <c r="F341" s="43">
        <v>2021</v>
      </c>
      <c r="G341" s="43">
        <v>2022</v>
      </c>
      <c r="H341" s="43">
        <v>2023</v>
      </c>
      <c r="I341" s="43">
        <v>2024</v>
      </c>
      <c r="J341" s="43">
        <v>2025</v>
      </c>
      <c r="K341" s="43">
        <v>2026</v>
      </c>
      <c r="L341" s="43">
        <v>2027</v>
      </c>
      <c r="M341" s="43">
        <v>2028</v>
      </c>
      <c r="N341" s="43">
        <v>2029</v>
      </c>
      <c r="O341" s="43">
        <v>2030</v>
      </c>
      <c r="P341" s="49" t="s">
        <v>21</v>
      </c>
      <c r="Q341" s="44"/>
    </row>
    <row r="342" spans="1:17" ht="15.75" customHeight="1">
      <c r="A342" s="103" t="s">
        <v>29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4"/>
      <c r="Q342" s="40"/>
    </row>
    <row r="343" spans="1:17" ht="30" customHeight="1">
      <c r="A343" s="50" t="s">
        <v>360</v>
      </c>
      <c r="B343" s="49">
        <v>371.5</v>
      </c>
      <c r="C343" s="51">
        <v>378.9</v>
      </c>
      <c r="D343" s="51">
        <v>384.6</v>
      </c>
      <c r="E343" s="51">
        <v>392.3</v>
      </c>
      <c r="F343" s="51">
        <v>398.2</v>
      </c>
      <c r="G343" s="51">
        <v>404.2</v>
      </c>
      <c r="H343" s="49">
        <v>410.2</v>
      </c>
      <c r="I343" s="49">
        <v>416.4</v>
      </c>
      <c r="J343" s="49">
        <v>422.6</v>
      </c>
      <c r="K343" s="49">
        <v>429</v>
      </c>
      <c r="L343" s="49">
        <v>435.4</v>
      </c>
      <c r="M343" s="49">
        <v>441.9</v>
      </c>
      <c r="N343" s="49">
        <v>448.6</v>
      </c>
      <c r="O343" s="49">
        <v>455.3</v>
      </c>
      <c r="P343" s="52" t="s">
        <v>92</v>
      </c>
      <c r="Q343" s="44" t="s">
        <v>111</v>
      </c>
    </row>
    <row r="344" spans="1:17" ht="33.75" customHeight="1">
      <c r="A344" s="50" t="s">
        <v>361</v>
      </c>
      <c r="B344" s="49">
        <v>26.8</v>
      </c>
      <c r="C344" s="49">
        <f>B344+0.6</f>
        <v>27.400000000000002</v>
      </c>
      <c r="D344" s="49">
        <f aca="true" t="shared" si="22" ref="D344:N344">C344+0.6</f>
        <v>28.000000000000004</v>
      </c>
      <c r="E344" s="49">
        <f t="shared" si="22"/>
        <v>28.600000000000005</v>
      </c>
      <c r="F344" s="49">
        <f t="shared" si="22"/>
        <v>29.200000000000006</v>
      </c>
      <c r="G344" s="49">
        <f t="shared" si="22"/>
        <v>29.800000000000008</v>
      </c>
      <c r="H344" s="49">
        <f t="shared" si="22"/>
        <v>30.40000000000001</v>
      </c>
      <c r="I344" s="49">
        <f t="shared" si="22"/>
        <v>31.00000000000001</v>
      </c>
      <c r="J344" s="49">
        <f t="shared" si="22"/>
        <v>31.600000000000012</v>
      </c>
      <c r="K344" s="49">
        <f t="shared" si="22"/>
        <v>32.20000000000001</v>
      </c>
      <c r="L344" s="49">
        <f t="shared" si="22"/>
        <v>32.80000000000001</v>
      </c>
      <c r="M344" s="49">
        <f t="shared" si="22"/>
        <v>33.40000000000001</v>
      </c>
      <c r="N344" s="49">
        <f t="shared" si="22"/>
        <v>34.000000000000014</v>
      </c>
      <c r="O344" s="51">
        <v>35</v>
      </c>
      <c r="P344" s="52" t="s">
        <v>92</v>
      </c>
      <c r="Q344" s="48" t="s">
        <v>111</v>
      </c>
    </row>
    <row r="345" spans="1:17" ht="79.5" customHeight="1">
      <c r="A345" s="50" t="s">
        <v>362</v>
      </c>
      <c r="B345" s="49" t="s">
        <v>786</v>
      </c>
      <c r="C345" s="49">
        <v>25</v>
      </c>
      <c r="D345" s="49">
        <v>25</v>
      </c>
      <c r="E345" s="49">
        <v>30</v>
      </c>
      <c r="F345" s="49">
        <v>25</v>
      </c>
      <c r="G345" s="49">
        <v>40</v>
      </c>
      <c r="H345" s="49">
        <v>45</v>
      </c>
      <c r="I345" s="49">
        <v>50</v>
      </c>
      <c r="J345" s="49">
        <v>50</v>
      </c>
      <c r="K345" s="49">
        <v>50</v>
      </c>
      <c r="L345" s="49">
        <v>55</v>
      </c>
      <c r="M345" s="49">
        <v>55</v>
      </c>
      <c r="N345" s="49">
        <v>55</v>
      </c>
      <c r="O345" s="51">
        <v>60</v>
      </c>
      <c r="P345" s="52" t="s">
        <v>364</v>
      </c>
      <c r="Q345" s="48" t="s">
        <v>132</v>
      </c>
    </row>
    <row r="346" spans="1:17" ht="43.5" customHeight="1">
      <c r="A346" s="50" t="s">
        <v>363</v>
      </c>
      <c r="B346" s="61">
        <v>2</v>
      </c>
      <c r="C346" s="61">
        <v>2.44</v>
      </c>
      <c r="D346" s="61">
        <f>C346+0.05</f>
        <v>2.4899999999999998</v>
      </c>
      <c r="E346" s="61">
        <f aca="true" t="shared" si="23" ref="E346:N346">D346+0.05</f>
        <v>2.5399999999999996</v>
      </c>
      <c r="F346" s="61">
        <f t="shared" si="23"/>
        <v>2.5899999999999994</v>
      </c>
      <c r="G346" s="61">
        <f t="shared" si="23"/>
        <v>2.6399999999999992</v>
      </c>
      <c r="H346" s="61">
        <f t="shared" si="23"/>
        <v>2.689999999999999</v>
      </c>
      <c r="I346" s="61">
        <f t="shared" si="23"/>
        <v>2.739999999999999</v>
      </c>
      <c r="J346" s="61">
        <f t="shared" si="23"/>
        <v>2.7899999999999987</v>
      </c>
      <c r="K346" s="61">
        <f t="shared" si="23"/>
        <v>2.8399999999999985</v>
      </c>
      <c r="L346" s="61">
        <f t="shared" si="23"/>
        <v>2.8899999999999983</v>
      </c>
      <c r="M346" s="61">
        <f t="shared" si="23"/>
        <v>2.939999999999998</v>
      </c>
      <c r="N346" s="61">
        <f t="shared" si="23"/>
        <v>2.989999999999998</v>
      </c>
      <c r="O346" s="61">
        <v>3</v>
      </c>
      <c r="P346" s="52" t="s">
        <v>364</v>
      </c>
      <c r="Q346" s="44" t="s">
        <v>132</v>
      </c>
    </row>
    <row r="347" spans="1:17" ht="12.75">
      <c r="A347" s="108" t="s">
        <v>57</v>
      </c>
      <c r="B347" s="108"/>
      <c r="C347" s="108"/>
      <c r="D347" s="108"/>
      <c r="E347" s="108"/>
      <c r="F347" s="108"/>
      <c r="G347" s="108"/>
      <c r="H347" s="108"/>
      <c r="I347" s="111"/>
      <c r="J347" s="112"/>
      <c r="K347" s="112"/>
      <c r="L347" s="112"/>
      <c r="M347" s="112"/>
      <c r="N347" s="112"/>
      <c r="O347" s="112"/>
      <c r="P347" s="113"/>
      <c r="Q347" s="70"/>
    </row>
    <row r="348" spans="1:17" ht="31.5" customHeight="1">
      <c r="A348" s="102" t="s">
        <v>162</v>
      </c>
      <c r="B348" s="102"/>
      <c r="C348" s="102"/>
      <c r="D348" s="102"/>
      <c r="E348" s="102"/>
      <c r="F348" s="102"/>
      <c r="G348" s="102"/>
      <c r="H348" s="102"/>
      <c r="I348" s="38" t="s">
        <v>24</v>
      </c>
      <c r="J348" s="38" t="s">
        <v>24</v>
      </c>
      <c r="K348" s="38" t="s">
        <v>24</v>
      </c>
      <c r="L348" s="103" t="s">
        <v>172</v>
      </c>
      <c r="M348" s="104"/>
      <c r="N348" s="103" t="s">
        <v>174</v>
      </c>
      <c r="O348" s="104"/>
      <c r="P348" s="49"/>
      <c r="Q348" s="44"/>
    </row>
    <row r="349" spans="1:17" ht="17.25" customHeight="1">
      <c r="A349" s="102" t="s">
        <v>163</v>
      </c>
      <c r="B349" s="102"/>
      <c r="C349" s="102"/>
      <c r="D349" s="102"/>
      <c r="E349" s="102"/>
      <c r="F349" s="102"/>
      <c r="G349" s="102"/>
      <c r="H349" s="102"/>
      <c r="I349" s="38" t="s">
        <v>24</v>
      </c>
      <c r="J349" s="38" t="s">
        <v>24</v>
      </c>
      <c r="K349" s="38" t="s">
        <v>24</v>
      </c>
      <c r="L349" s="103" t="s">
        <v>171</v>
      </c>
      <c r="M349" s="104"/>
      <c r="N349" s="103" t="s">
        <v>111</v>
      </c>
      <c r="O349" s="104"/>
      <c r="P349" s="49"/>
      <c r="Q349" s="81"/>
    </row>
    <row r="350" spans="1:17" ht="26.25" customHeight="1">
      <c r="A350" s="102" t="s">
        <v>164</v>
      </c>
      <c r="B350" s="102"/>
      <c r="C350" s="102"/>
      <c r="D350" s="102"/>
      <c r="E350" s="102"/>
      <c r="F350" s="102"/>
      <c r="G350" s="102"/>
      <c r="H350" s="102"/>
      <c r="I350" s="38" t="s">
        <v>24</v>
      </c>
      <c r="J350" s="38" t="s">
        <v>24</v>
      </c>
      <c r="K350" s="38" t="s">
        <v>24</v>
      </c>
      <c r="L350" s="103" t="s">
        <v>175</v>
      </c>
      <c r="M350" s="104"/>
      <c r="N350" s="103" t="s">
        <v>114</v>
      </c>
      <c r="O350" s="104"/>
      <c r="P350" s="49"/>
      <c r="Q350" s="81"/>
    </row>
    <row r="351" spans="1:17" ht="29.25" customHeight="1">
      <c r="A351" s="102" t="s">
        <v>165</v>
      </c>
      <c r="B351" s="102"/>
      <c r="C351" s="102"/>
      <c r="D351" s="102"/>
      <c r="E351" s="102"/>
      <c r="F351" s="102"/>
      <c r="G351" s="102"/>
      <c r="H351" s="102"/>
      <c r="I351" s="38" t="s">
        <v>24</v>
      </c>
      <c r="J351" s="38" t="s">
        <v>24</v>
      </c>
      <c r="K351" s="38" t="s">
        <v>24</v>
      </c>
      <c r="L351" s="103" t="s">
        <v>176</v>
      </c>
      <c r="M351" s="104"/>
      <c r="N351" s="103" t="s">
        <v>177</v>
      </c>
      <c r="O351" s="104"/>
      <c r="P351" s="49"/>
      <c r="Q351" s="67"/>
    </row>
    <row r="352" spans="1:17" ht="32.25" customHeight="1">
      <c r="A352" s="102" t="s">
        <v>166</v>
      </c>
      <c r="B352" s="102"/>
      <c r="C352" s="102"/>
      <c r="D352" s="102"/>
      <c r="E352" s="102"/>
      <c r="F352" s="102"/>
      <c r="G352" s="102"/>
      <c r="H352" s="102"/>
      <c r="I352" s="38" t="s">
        <v>24</v>
      </c>
      <c r="J352" s="38" t="s">
        <v>24</v>
      </c>
      <c r="K352" s="38" t="s">
        <v>24</v>
      </c>
      <c r="L352" s="103" t="s">
        <v>179</v>
      </c>
      <c r="M352" s="104"/>
      <c r="N352" s="103" t="s">
        <v>177</v>
      </c>
      <c r="O352" s="104"/>
      <c r="P352" s="49"/>
      <c r="Q352" s="67"/>
    </row>
    <row r="353" spans="1:17" ht="27.75" customHeight="1">
      <c r="A353" s="144" t="s">
        <v>168</v>
      </c>
      <c r="B353" s="145"/>
      <c r="C353" s="145"/>
      <c r="D353" s="145"/>
      <c r="E353" s="145"/>
      <c r="F353" s="145"/>
      <c r="G353" s="145"/>
      <c r="H353" s="146"/>
      <c r="I353" s="38" t="s">
        <v>24</v>
      </c>
      <c r="J353" s="38" t="s">
        <v>24</v>
      </c>
      <c r="K353" s="38" t="s">
        <v>24</v>
      </c>
      <c r="L353" s="101" t="s">
        <v>173</v>
      </c>
      <c r="M353" s="101"/>
      <c r="N353" s="103" t="s">
        <v>55</v>
      </c>
      <c r="O353" s="104"/>
      <c r="P353" s="49"/>
      <c r="Q353" s="67"/>
    </row>
    <row r="354" spans="1:17" ht="35.25" customHeight="1">
      <c r="A354" s="144" t="s">
        <v>167</v>
      </c>
      <c r="B354" s="145"/>
      <c r="C354" s="145"/>
      <c r="D354" s="145"/>
      <c r="E354" s="145"/>
      <c r="F354" s="145"/>
      <c r="G354" s="145"/>
      <c r="H354" s="146"/>
      <c r="I354" s="38" t="s">
        <v>24</v>
      </c>
      <c r="J354" s="38" t="s">
        <v>24</v>
      </c>
      <c r="K354" s="38" t="s">
        <v>24</v>
      </c>
      <c r="L354" s="101" t="s">
        <v>172</v>
      </c>
      <c r="M354" s="101"/>
      <c r="N354" s="103" t="s">
        <v>102</v>
      </c>
      <c r="O354" s="104"/>
      <c r="P354" s="49"/>
      <c r="Q354" s="67"/>
    </row>
    <row r="355" spans="1:17" ht="27" customHeight="1">
      <c r="A355" s="102" t="s">
        <v>169</v>
      </c>
      <c r="B355" s="102"/>
      <c r="C355" s="102"/>
      <c r="D355" s="102"/>
      <c r="E355" s="102"/>
      <c r="F355" s="102"/>
      <c r="G355" s="102"/>
      <c r="H355" s="102"/>
      <c r="I355" s="38" t="s">
        <v>24</v>
      </c>
      <c r="J355" s="38" t="s">
        <v>24</v>
      </c>
      <c r="K355" s="38" t="s">
        <v>24</v>
      </c>
      <c r="L355" s="101" t="s">
        <v>178</v>
      </c>
      <c r="M355" s="101"/>
      <c r="N355" s="103" t="s">
        <v>98</v>
      </c>
      <c r="O355" s="104"/>
      <c r="P355" s="49"/>
      <c r="Q355" s="67"/>
    </row>
    <row r="356" spans="1:17" ht="18" customHeight="1">
      <c r="A356" s="102" t="s">
        <v>170</v>
      </c>
      <c r="B356" s="102"/>
      <c r="C356" s="102"/>
      <c r="D356" s="102"/>
      <c r="E356" s="102"/>
      <c r="F356" s="102"/>
      <c r="G356" s="102"/>
      <c r="H356" s="102"/>
      <c r="I356" s="38" t="s">
        <v>24</v>
      </c>
      <c r="J356" s="38" t="s">
        <v>24</v>
      </c>
      <c r="K356" s="38" t="s">
        <v>24</v>
      </c>
      <c r="L356" s="101" t="s">
        <v>148</v>
      </c>
      <c r="M356" s="101"/>
      <c r="N356" s="103" t="s">
        <v>111</v>
      </c>
      <c r="O356" s="104"/>
      <c r="P356" s="49"/>
      <c r="Q356" s="67"/>
    </row>
    <row r="357" spans="1:17" ht="12.75" customHeight="1">
      <c r="A357" s="141" t="s">
        <v>17</v>
      </c>
      <c r="B357" s="41" t="s">
        <v>39</v>
      </c>
      <c r="C357" s="48" t="s">
        <v>10</v>
      </c>
      <c r="D357" s="103" t="s">
        <v>5</v>
      </c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4"/>
      <c r="P357" s="114" t="s">
        <v>21</v>
      </c>
      <c r="Q357" s="54"/>
    </row>
    <row r="358" spans="1:17" ht="78" customHeight="1">
      <c r="A358" s="142"/>
      <c r="B358" s="43" t="s">
        <v>103</v>
      </c>
      <c r="C358" s="43">
        <v>2018</v>
      </c>
      <c r="D358" s="43">
        <v>2019</v>
      </c>
      <c r="E358" s="43">
        <v>2020</v>
      </c>
      <c r="F358" s="43">
        <v>2021</v>
      </c>
      <c r="G358" s="43">
        <v>2022</v>
      </c>
      <c r="H358" s="43">
        <v>2023</v>
      </c>
      <c r="I358" s="43">
        <v>2024</v>
      </c>
      <c r="J358" s="43">
        <v>2025</v>
      </c>
      <c r="K358" s="43">
        <v>2026</v>
      </c>
      <c r="L358" s="43">
        <v>2027</v>
      </c>
      <c r="M358" s="43">
        <v>2028</v>
      </c>
      <c r="N358" s="43">
        <v>2029</v>
      </c>
      <c r="O358" s="43">
        <v>2030</v>
      </c>
      <c r="P358" s="114"/>
      <c r="Q358" s="44"/>
    </row>
    <row r="359" spans="1:17" ht="15.75" customHeight="1">
      <c r="A359" s="103" t="s">
        <v>28</v>
      </c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4"/>
      <c r="Q359" s="40"/>
    </row>
    <row r="360" spans="1:17" ht="30.75" customHeight="1">
      <c r="A360" s="50" t="s">
        <v>181</v>
      </c>
      <c r="B360" s="49">
        <v>16</v>
      </c>
      <c r="C360" s="49">
        <v>9</v>
      </c>
      <c r="D360" s="101" t="s">
        <v>182</v>
      </c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52" t="s">
        <v>180</v>
      </c>
      <c r="Q360" s="40" t="s">
        <v>111</v>
      </c>
    </row>
    <row r="361" spans="1:17" ht="17.25" customHeight="1">
      <c r="A361" s="103" t="s">
        <v>29</v>
      </c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4"/>
      <c r="Q361" s="40"/>
    </row>
    <row r="362" spans="1:17" ht="32.25" customHeight="1">
      <c r="A362" s="50" t="s">
        <v>183</v>
      </c>
      <c r="B362" s="61">
        <v>7.62</v>
      </c>
      <c r="C362" s="61">
        <f>B362+0.2</f>
        <v>7.82</v>
      </c>
      <c r="D362" s="61">
        <f aca="true" t="shared" si="24" ref="D362:M362">C362+0.2</f>
        <v>8.02</v>
      </c>
      <c r="E362" s="61">
        <f t="shared" si="24"/>
        <v>8.219999999999999</v>
      </c>
      <c r="F362" s="61">
        <f t="shared" si="24"/>
        <v>8.419999999999998</v>
      </c>
      <c r="G362" s="61">
        <f t="shared" si="24"/>
        <v>8.619999999999997</v>
      </c>
      <c r="H362" s="61">
        <f t="shared" si="24"/>
        <v>8.819999999999997</v>
      </c>
      <c r="I362" s="61">
        <f t="shared" si="24"/>
        <v>9.019999999999996</v>
      </c>
      <c r="J362" s="61">
        <f t="shared" si="24"/>
        <v>9.219999999999995</v>
      </c>
      <c r="K362" s="61">
        <f t="shared" si="24"/>
        <v>9.419999999999995</v>
      </c>
      <c r="L362" s="61">
        <f t="shared" si="24"/>
        <v>9.619999999999994</v>
      </c>
      <c r="M362" s="61">
        <f t="shared" si="24"/>
        <v>9.819999999999993</v>
      </c>
      <c r="N362" s="61">
        <f>M362+0.18</f>
        <v>9.999999999999993</v>
      </c>
      <c r="O362" s="51">
        <v>10</v>
      </c>
      <c r="P362" s="52" t="s">
        <v>180</v>
      </c>
      <c r="Q362" s="44" t="s">
        <v>111</v>
      </c>
    </row>
    <row r="363" spans="1:17" ht="15.75" customHeight="1">
      <c r="A363" s="108" t="s">
        <v>473</v>
      </c>
      <c r="B363" s="108"/>
      <c r="C363" s="108"/>
      <c r="D363" s="108"/>
      <c r="E363" s="108"/>
      <c r="F363" s="108"/>
      <c r="G363" s="108"/>
      <c r="H363" s="108"/>
      <c r="I363" s="103"/>
      <c r="J363" s="107"/>
      <c r="K363" s="107"/>
      <c r="L363" s="107"/>
      <c r="M363" s="107"/>
      <c r="N363" s="107"/>
      <c r="O363" s="107"/>
      <c r="P363" s="104"/>
      <c r="Q363" s="70"/>
    </row>
    <row r="364" spans="1:16" ht="27.75" customHeight="1">
      <c r="A364" s="102" t="s">
        <v>474</v>
      </c>
      <c r="B364" s="102"/>
      <c r="C364" s="102"/>
      <c r="D364" s="102"/>
      <c r="E364" s="102"/>
      <c r="F364" s="102"/>
      <c r="G364" s="102"/>
      <c r="H364" s="102"/>
      <c r="I364" s="38" t="s">
        <v>24</v>
      </c>
      <c r="J364" s="38" t="s">
        <v>24</v>
      </c>
      <c r="K364" s="38" t="s">
        <v>24</v>
      </c>
      <c r="L364" s="156" t="s">
        <v>485</v>
      </c>
      <c r="M364" s="157"/>
      <c r="N364" s="103" t="s">
        <v>484</v>
      </c>
      <c r="O364" s="104"/>
      <c r="P364" s="55"/>
    </row>
    <row r="365" spans="1:16" ht="27.75" customHeight="1">
      <c r="A365" s="102" t="s">
        <v>475</v>
      </c>
      <c r="B365" s="102"/>
      <c r="C365" s="102"/>
      <c r="D365" s="102"/>
      <c r="E365" s="102"/>
      <c r="F365" s="102"/>
      <c r="G365" s="102"/>
      <c r="H365" s="102"/>
      <c r="I365" s="38" t="s">
        <v>24</v>
      </c>
      <c r="J365" s="38" t="s">
        <v>24</v>
      </c>
      <c r="K365" s="38" t="s">
        <v>24</v>
      </c>
      <c r="L365" s="156" t="s">
        <v>486</v>
      </c>
      <c r="M365" s="157"/>
      <c r="N365" s="103" t="s">
        <v>483</v>
      </c>
      <c r="O365" s="104"/>
      <c r="P365" s="55"/>
    </row>
    <row r="366" spans="1:16" ht="28.5" customHeight="1">
      <c r="A366" s="102" t="s">
        <v>476</v>
      </c>
      <c r="B366" s="102"/>
      <c r="C366" s="102"/>
      <c r="D366" s="102"/>
      <c r="E366" s="102"/>
      <c r="F366" s="102"/>
      <c r="G366" s="102"/>
      <c r="H366" s="102"/>
      <c r="I366" s="38" t="s">
        <v>24</v>
      </c>
      <c r="J366" s="38" t="s">
        <v>24</v>
      </c>
      <c r="K366" s="38" t="s">
        <v>24</v>
      </c>
      <c r="L366" s="156" t="s">
        <v>487</v>
      </c>
      <c r="M366" s="157"/>
      <c r="N366" s="103" t="s">
        <v>126</v>
      </c>
      <c r="O366" s="104"/>
      <c r="P366" s="55"/>
    </row>
    <row r="367" spans="1:16" ht="26.25" customHeight="1">
      <c r="A367" s="102" t="s">
        <v>477</v>
      </c>
      <c r="B367" s="102"/>
      <c r="C367" s="102"/>
      <c r="D367" s="102"/>
      <c r="E367" s="102"/>
      <c r="F367" s="102"/>
      <c r="G367" s="102"/>
      <c r="H367" s="102"/>
      <c r="I367" s="38" t="s">
        <v>24</v>
      </c>
      <c r="J367" s="38" t="s">
        <v>24</v>
      </c>
      <c r="K367" s="38" t="s">
        <v>24</v>
      </c>
      <c r="L367" s="156" t="s">
        <v>143</v>
      </c>
      <c r="M367" s="157"/>
      <c r="N367" s="103" t="s">
        <v>126</v>
      </c>
      <c r="O367" s="104"/>
      <c r="P367" s="55"/>
    </row>
    <row r="368" spans="1:16" ht="18" customHeight="1">
      <c r="A368" s="102" t="s">
        <v>478</v>
      </c>
      <c r="B368" s="102"/>
      <c r="C368" s="102"/>
      <c r="D368" s="102"/>
      <c r="E368" s="102"/>
      <c r="F368" s="102"/>
      <c r="G368" s="102"/>
      <c r="H368" s="102"/>
      <c r="I368" s="38" t="s">
        <v>24</v>
      </c>
      <c r="J368" s="38" t="s">
        <v>24</v>
      </c>
      <c r="K368" s="38" t="s">
        <v>24</v>
      </c>
      <c r="L368" s="156" t="s">
        <v>143</v>
      </c>
      <c r="M368" s="157"/>
      <c r="N368" s="103" t="s">
        <v>126</v>
      </c>
      <c r="O368" s="104"/>
      <c r="P368" s="55"/>
    </row>
    <row r="369" spans="1:16" ht="27.75" customHeight="1">
      <c r="A369" s="102" t="s">
        <v>479</v>
      </c>
      <c r="B369" s="102"/>
      <c r="C369" s="102"/>
      <c r="D369" s="102"/>
      <c r="E369" s="102"/>
      <c r="F369" s="102"/>
      <c r="G369" s="102"/>
      <c r="H369" s="102"/>
      <c r="I369" s="38" t="s">
        <v>24</v>
      </c>
      <c r="J369" s="38" t="s">
        <v>24</v>
      </c>
      <c r="K369" s="38" t="s">
        <v>24</v>
      </c>
      <c r="L369" s="156" t="s">
        <v>487</v>
      </c>
      <c r="M369" s="157"/>
      <c r="N369" s="103" t="s">
        <v>126</v>
      </c>
      <c r="O369" s="104"/>
      <c r="P369" s="55"/>
    </row>
    <row r="370" spans="1:17" ht="15.75" customHeight="1">
      <c r="A370" s="101" t="s">
        <v>31</v>
      </c>
      <c r="B370" s="114" t="s">
        <v>39</v>
      </c>
      <c r="C370" s="62" t="s">
        <v>10</v>
      </c>
      <c r="D370" s="101" t="s">
        <v>5</v>
      </c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14" t="s">
        <v>21</v>
      </c>
      <c r="Q370" s="54"/>
    </row>
    <row r="371" spans="1:17" ht="81.75" customHeight="1">
      <c r="A371" s="101"/>
      <c r="B371" s="115"/>
      <c r="C371" s="43">
        <v>2018</v>
      </c>
      <c r="D371" s="43">
        <v>2019</v>
      </c>
      <c r="E371" s="43">
        <v>2020</v>
      </c>
      <c r="F371" s="43">
        <v>2021</v>
      </c>
      <c r="G371" s="43">
        <v>2022</v>
      </c>
      <c r="H371" s="43">
        <v>2023</v>
      </c>
      <c r="I371" s="43">
        <v>2024</v>
      </c>
      <c r="J371" s="43">
        <v>2025</v>
      </c>
      <c r="K371" s="43">
        <v>2026</v>
      </c>
      <c r="L371" s="43">
        <v>2027</v>
      </c>
      <c r="M371" s="43">
        <v>2028</v>
      </c>
      <c r="N371" s="43">
        <v>2029</v>
      </c>
      <c r="O371" s="43">
        <v>2030</v>
      </c>
      <c r="P371" s="114"/>
      <c r="Q371" s="44"/>
    </row>
    <row r="372" spans="1:17" ht="15.75" customHeight="1">
      <c r="A372" s="103" t="s">
        <v>29</v>
      </c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4"/>
      <c r="Q372" s="40"/>
    </row>
    <row r="373" spans="1:17" ht="29.25" customHeight="1">
      <c r="A373" s="66" t="s">
        <v>480</v>
      </c>
      <c r="B373" s="49">
        <v>52</v>
      </c>
      <c r="C373" s="49">
        <v>52.5</v>
      </c>
      <c r="D373" s="49">
        <v>52.5</v>
      </c>
      <c r="E373" s="49">
        <v>53</v>
      </c>
      <c r="F373" s="49">
        <v>53.5</v>
      </c>
      <c r="G373" s="49">
        <v>53.8</v>
      </c>
      <c r="H373" s="49">
        <v>54</v>
      </c>
      <c r="I373" s="49">
        <v>54.3</v>
      </c>
      <c r="J373" s="49">
        <v>55</v>
      </c>
      <c r="K373" s="49">
        <v>56.5</v>
      </c>
      <c r="L373" s="49">
        <v>58</v>
      </c>
      <c r="M373" s="49">
        <v>60</v>
      </c>
      <c r="N373" s="49">
        <v>65</v>
      </c>
      <c r="O373" s="49">
        <v>70</v>
      </c>
      <c r="P373" s="49" t="s">
        <v>481</v>
      </c>
      <c r="Q373" s="44" t="s">
        <v>126</v>
      </c>
    </row>
    <row r="374" spans="1:17" ht="12.75">
      <c r="A374" s="108" t="s">
        <v>58</v>
      </c>
      <c r="B374" s="108"/>
      <c r="C374" s="108"/>
      <c r="D374" s="108"/>
      <c r="E374" s="108"/>
      <c r="F374" s="108"/>
      <c r="G374" s="108"/>
      <c r="H374" s="108"/>
      <c r="I374" s="111"/>
      <c r="J374" s="112"/>
      <c r="K374" s="112"/>
      <c r="L374" s="112"/>
      <c r="M374" s="112"/>
      <c r="N374" s="112"/>
      <c r="O374" s="112"/>
      <c r="P374" s="113"/>
      <c r="Q374" s="70"/>
    </row>
    <row r="375" spans="1:17" ht="16.5" customHeight="1">
      <c r="A375" s="102" t="s">
        <v>464</v>
      </c>
      <c r="B375" s="102"/>
      <c r="C375" s="102"/>
      <c r="D375" s="102"/>
      <c r="E375" s="102"/>
      <c r="F375" s="102"/>
      <c r="G375" s="102"/>
      <c r="H375" s="102"/>
      <c r="I375" s="82" t="s">
        <v>24</v>
      </c>
      <c r="J375" s="38" t="s">
        <v>24</v>
      </c>
      <c r="K375" s="38" t="s">
        <v>24</v>
      </c>
      <c r="L375" s="103" t="s">
        <v>143</v>
      </c>
      <c r="M375" s="104"/>
      <c r="N375" s="103" t="s">
        <v>126</v>
      </c>
      <c r="O375" s="104"/>
      <c r="P375" s="55"/>
      <c r="Q375" s="44"/>
    </row>
    <row r="376" spans="1:17" ht="16.5" customHeight="1">
      <c r="A376" s="102" t="s">
        <v>465</v>
      </c>
      <c r="B376" s="102"/>
      <c r="C376" s="102"/>
      <c r="D376" s="102"/>
      <c r="E376" s="102"/>
      <c r="F376" s="102"/>
      <c r="G376" s="102"/>
      <c r="H376" s="102"/>
      <c r="I376" s="82" t="s">
        <v>24</v>
      </c>
      <c r="J376" s="38" t="s">
        <v>24</v>
      </c>
      <c r="K376" s="38" t="s">
        <v>24</v>
      </c>
      <c r="L376" s="103" t="s">
        <v>143</v>
      </c>
      <c r="M376" s="104"/>
      <c r="N376" s="103" t="s">
        <v>126</v>
      </c>
      <c r="O376" s="104"/>
      <c r="P376" s="55"/>
      <c r="Q376" s="81"/>
    </row>
    <row r="377" spans="1:17" ht="16.5" customHeight="1">
      <c r="A377" s="102" t="s">
        <v>466</v>
      </c>
      <c r="B377" s="102"/>
      <c r="C377" s="102"/>
      <c r="D377" s="102"/>
      <c r="E377" s="102"/>
      <c r="F377" s="102"/>
      <c r="G377" s="102"/>
      <c r="H377" s="102"/>
      <c r="I377" s="82" t="s">
        <v>24</v>
      </c>
      <c r="J377" s="38" t="s">
        <v>24</v>
      </c>
      <c r="K377" s="38" t="s">
        <v>24</v>
      </c>
      <c r="L377" s="103" t="s">
        <v>143</v>
      </c>
      <c r="M377" s="104"/>
      <c r="N377" s="103" t="s">
        <v>126</v>
      </c>
      <c r="O377" s="104"/>
      <c r="P377" s="55"/>
      <c r="Q377" s="81"/>
    </row>
    <row r="378" spans="1:17" ht="16.5" customHeight="1">
      <c r="A378" s="102" t="s">
        <v>467</v>
      </c>
      <c r="B378" s="102"/>
      <c r="C378" s="102"/>
      <c r="D378" s="102"/>
      <c r="E378" s="102"/>
      <c r="F378" s="102"/>
      <c r="G378" s="102"/>
      <c r="H378" s="102"/>
      <c r="I378" s="82" t="s">
        <v>24</v>
      </c>
      <c r="J378" s="38" t="s">
        <v>24</v>
      </c>
      <c r="K378" s="38" t="s">
        <v>24</v>
      </c>
      <c r="L378" s="103" t="s">
        <v>143</v>
      </c>
      <c r="M378" s="104"/>
      <c r="N378" s="103" t="s">
        <v>126</v>
      </c>
      <c r="O378" s="104"/>
      <c r="P378" s="55"/>
      <c r="Q378" s="81"/>
    </row>
    <row r="379" spans="1:17" ht="28.5" customHeight="1">
      <c r="A379" s="102" t="s">
        <v>468</v>
      </c>
      <c r="B379" s="102"/>
      <c r="C379" s="102"/>
      <c r="D379" s="102"/>
      <c r="E379" s="102"/>
      <c r="F379" s="102"/>
      <c r="G379" s="102"/>
      <c r="H379" s="102"/>
      <c r="I379" s="82" t="s">
        <v>24</v>
      </c>
      <c r="J379" s="38" t="s">
        <v>24</v>
      </c>
      <c r="K379" s="38" t="s">
        <v>24</v>
      </c>
      <c r="L379" s="103" t="s">
        <v>143</v>
      </c>
      <c r="M379" s="104"/>
      <c r="N379" s="103" t="s">
        <v>482</v>
      </c>
      <c r="O379" s="104"/>
      <c r="P379" s="55"/>
      <c r="Q379" s="81"/>
    </row>
    <row r="380" spans="1:17" ht="16.5" customHeight="1">
      <c r="A380" s="102" t="s">
        <v>469</v>
      </c>
      <c r="B380" s="102"/>
      <c r="C380" s="102"/>
      <c r="D380" s="102"/>
      <c r="E380" s="102"/>
      <c r="F380" s="102"/>
      <c r="G380" s="102"/>
      <c r="H380" s="102"/>
      <c r="I380" s="82" t="s">
        <v>24</v>
      </c>
      <c r="J380" s="38" t="s">
        <v>24</v>
      </c>
      <c r="K380" s="38" t="s">
        <v>24</v>
      </c>
      <c r="L380" s="103" t="s">
        <v>143</v>
      </c>
      <c r="M380" s="104"/>
      <c r="N380" s="103" t="s">
        <v>126</v>
      </c>
      <c r="O380" s="104"/>
      <c r="P380" s="55"/>
      <c r="Q380" s="81"/>
    </row>
    <row r="381" spans="1:17" ht="12.75" customHeight="1">
      <c r="A381" s="141" t="s">
        <v>20</v>
      </c>
      <c r="B381" s="114" t="s">
        <v>39</v>
      </c>
      <c r="C381" s="48" t="s">
        <v>10</v>
      </c>
      <c r="D381" s="103" t="s">
        <v>5</v>
      </c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4"/>
      <c r="P381" s="148" t="s">
        <v>21</v>
      </c>
      <c r="Q381" s="54"/>
    </row>
    <row r="382" spans="1:17" ht="80.25" customHeight="1">
      <c r="A382" s="142"/>
      <c r="B382" s="115"/>
      <c r="C382" s="43">
        <v>2018</v>
      </c>
      <c r="D382" s="43">
        <v>2019</v>
      </c>
      <c r="E382" s="43">
        <v>2020</v>
      </c>
      <c r="F382" s="43">
        <v>2021</v>
      </c>
      <c r="G382" s="43">
        <v>2022</v>
      </c>
      <c r="H382" s="43">
        <v>2023</v>
      </c>
      <c r="I382" s="43">
        <v>2024</v>
      </c>
      <c r="J382" s="43">
        <v>2025</v>
      </c>
      <c r="K382" s="43">
        <v>2026</v>
      </c>
      <c r="L382" s="43">
        <v>2027</v>
      </c>
      <c r="M382" s="43">
        <v>2028</v>
      </c>
      <c r="N382" s="43">
        <v>2029</v>
      </c>
      <c r="O382" s="43">
        <v>2030</v>
      </c>
      <c r="P382" s="114"/>
      <c r="Q382" s="44"/>
    </row>
    <row r="383" spans="1:16" ht="15" customHeight="1">
      <c r="A383" s="103" t="s">
        <v>29</v>
      </c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4"/>
    </row>
    <row r="384" spans="1:17" ht="41.25" customHeight="1">
      <c r="A384" s="66" t="s">
        <v>470</v>
      </c>
      <c r="B384" s="49">
        <v>7.38</v>
      </c>
      <c r="C384" s="49">
        <v>7.67</v>
      </c>
      <c r="D384" s="49">
        <v>7.78</v>
      </c>
      <c r="E384" s="49">
        <v>8.09</v>
      </c>
      <c r="F384" s="49">
        <v>8.32</v>
      </c>
      <c r="G384" s="49">
        <v>8.54</v>
      </c>
      <c r="H384" s="49">
        <v>8.71</v>
      </c>
      <c r="I384" s="49">
        <v>8.98</v>
      </c>
      <c r="J384" s="49">
        <v>8.9</v>
      </c>
      <c r="K384" s="49">
        <v>8.7</v>
      </c>
      <c r="L384" s="49">
        <v>8.5</v>
      </c>
      <c r="M384" s="49">
        <v>8.5</v>
      </c>
      <c r="N384" s="49">
        <v>8.3</v>
      </c>
      <c r="O384" s="51">
        <v>8</v>
      </c>
      <c r="P384" s="83" t="s">
        <v>472</v>
      </c>
      <c r="Q384" s="48" t="s">
        <v>126</v>
      </c>
    </row>
    <row r="385" spans="1:17" ht="30" customHeight="1">
      <c r="A385" s="50" t="s">
        <v>471</v>
      </c>
      <c r="B385" s="49">
        <v>86.5</v>
      </c>
      <c r="C385" s="49">
        <v>84.4</v>
      </c>
      <c r="D385" s="49">
        <v>84.4</v>
      </c>
      <c r="E385" s="49">
        <v>84.4</v>
      </c>
      <c r="F385" s="49">
        <v>84.5</v>
      </c>
      <c r="G385" s="49">
        <v>84.5</v>
      </c>
      <c r="H385" s="49">
        <v>84.5</v>
      </c>
      <c r="I385" s="49">
        <v>84.59</v>
      </c>
      <c r="J385" s="49">
        <v>84.59</v>
      </c>
      <c r="K385" s="49">
        <v>84.59</v>
      </c>
      <c r="L385" s="49">
        <v>84.68</v>
      </c>
      <c r="M385" s="49">
        <v>84.68</v>
      </c>
      <c r="N385" s="49">
        <v>84.68</v>
      </c>
      <c r="O385" s="49">
        <v>85</v>
      </c>
      <c r="P385" s="83" t="s">
        <v>472</v>
      </c>
      <c r="Q385" s="48" t="s">
        <v>126</v>
      </c>
    </row>
    <row r="386" spans="1:17" ht="18" customHeight="1">
      <c r="A386" s="135" t="s">
        <v>751</v>
      </c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7"/>
      <c r="Q386" s="40"/>
    </row>
    <row r="387" spans="1:17" ht="12.75">
      <c r="A387" s="108" t="s">
        <v>18</v>
      </c>
      <c r="B387" s="108"/>
      <c r="C387" s="108"/>
      <c r="D387" s="108"/>
      <c r="E387" s="108"/>
      <c r="F387" s="108"/>
      <c r="G387" s="108"/>
      <c r="H387" s="108"/>
      <c r="I387" s="111"/>
      <c r="J387" s="112"/>
      <c r="K387" s="112"/>
      <c r="L387" s="112"/>
      <c r="M387" s="112"/>
      <c r="N387" s="112"/>
      <c r="O387" s="112"/>
      <c r="P387" s="113"/>
      <c r="Q387" s="40"/>
    </row>
    <row r="388" spans="1:17" ht="40.5" customHeight="1">
      <c r="A388" s="102" t="s">
        <v>451</v>
      </c>
      <c r="B388" s="102"/>
      <c r="C388" s="102"/>
      <c r="D388" s="102"/>
      <c r="E388" s="102"/>
      <c r="F388" s="102"/>
      <c r="G388" s="102"/>
      <c r="H388" s="102"/>
      <c r="I388" s="38" t="s">
        <v>24</v>
      </c>
      <c r="J388" s="38" t="s">
        <v>24</v>
      </c>
      <c r="K388" s="38" t="s">
        <v>24</v>
      </c>
      <c r="L388" s="103" t="s">
        <v>152</v>
      </c>
      <c r="M388" s="107"/>
      <c r="N388" s="103" t="s">
        <v>114</v>
      </c>
      <c r="O388" s="107"/>
      <c r="P388" s="49"/>
      <c r="Q388" s="54"/>
    </row>
    <row r="389" spans="1:17" ht="27.75" customHeight="1">
      <c r="A389" s="102" t="s">
        <v>452</v>
      </c>
      <c r="B389" s="102"/>
      <c r="C389" s="102"/>
      <c r="D389" s="102"/>
      <c r="E389" s="102"/>
      <c r="F389" s="102"/>
      <c r="G389" s="102"/>
      <c r="H389" s="102"/>
      <c r="I389" s="38" t="s">
        <v>24</v>
      </c>
      <c r="J389" s="38" t="s">
        <v>24</v>
      </c>
      <c r="K389" s="38" t="s">
        <v>24</v>
      </c>
      <c r="L389" s="103" t="s">
        <v>462</v>
      </c>
      <c r="M389" s="107"/>
      <c r="N389" s="103" t="s">
        <v>461</v>
      </c>
      <c r="O389" s="107"/>
      <c r="P389" s="49"/>
      <c r="Q389" s="54"/>
    </row>
    <row r="390" spans="1:17" ht="30" customHeight="1">
      <c r="A390" s="102" t="s">
        <v>453</v>
      </c>
      <c r="B390" s="102"/>
      <c r="C390" s="102"/>
      <c r="D390" s="102"/>
      <c r="E390" s="102"/>
      <c r="F390" s="102"/>
      <c r="G390" s="102"/>
      <c r="H390" s="102"/>
      <c r="I390" s="38" t="s">
        <v>24</v>
      </c>
      <c r="J390" s="38" t="s">
        <v>24</v>
      </c>
      <c r="K390" s="38" t="s">
        <v>24</v>
      </c>
      <c r="L390" s="103" t="s">
        <v>463</v>
      </c>
      <c r="M390" s="107"/>
      <c r="N390" s="103" t="s">
        <v>135</v>
      </c>
      <c r="O390" s="107"/>
      <c r="P390" s="49"/>
      <c r="Q390" s="54"/>
    </row>
    <row r="391" spans="1:17" ht="27" customHeight="1">
      <c r="A391" s="102" t="s">
        <v>454</v>
      </c>
      <c r="B391" s="102"/>
      <c r="C391" s="102"/>
      <c r="D391" s="102"/>
      <c r="E391" s="102"/>
      <c r="F391" s="102"/>
      <c r="G391" s="102"/>
      <c r="H391" s="102"/>
      <c r="I391" s="38" t="s">
        <v>24</v>
      </c>
      <c r="J391" s="38" t="s">
        <v>24</v>
      </c>
      <c r="K391" s="38" t="s">
        <v>24</v>
      </c>
      <c r="L391" s="103" t="s">
        <v>460</v>
      </c>
      <c r="M391" s="107"/>
      <c r="N391" s="103" t="s">
        <v>114</v>
      </c>
      <c r="O391" s="107"/>
      <c r="P391" s="49"/>
      <c r="Q391" s="54"/>
    </row>
    <row r="392" spans="1:17" ht="28.5" customHeight="1">
      <c r="A392" s="102" t="s">
        <v>455</v>
      </c>
      <c r="B392" s="102"/>
      <c r="C392" s="102"/>
      <c r="D392" s="102"/>
      <c r="E392" s="102"/>
      <c r="F392" s="102"/>
      <c r="G392" s="102"/>
      <c r="H392" s="102"/>
      <c r="I392" s="38" t="s">
        <v>24</v>
      </c>
      <c r="J392" s="38" t="s">
        <v>24</v>
      </c>
      <c r="K392" s="38" t="s">
        <v>24</v>
      </c>
      <c r="L392" s="103" t="s">
        <v>460</v>
      </c>
      <c r="M392" s="107"/>
      <c r="N392" s="103" t="s">
        <v>114</v>
      </c>
      <c r="O392" s="107"/>
      <c r="P392" s="49"/>
      <c r="Q392" s="54"/>
    </row>
    <row r="393" spans="1:17" ht="12.75" customHeight="1">
      <c r="A393" s="101" t="s">
        <v>20</v>
      </c>
      <c r="B393" s="114" t="s">
        <v>39</v>
      </c>
      <c r="C393" s="62" t="s">
        <v>10</v>
      </c>
      <c r="D393" s="101" t="s">
        <v>5</v>
      </c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14" t="s">
        <v>21</v>
      </c>
      <c r="Q393" s="54"/>
    </row>
    <row r="394" spans="1:17" ht="81.75" customHeight="1">
      <c r="A394" s="101"/>
      <c r="B394" s="114"/>
      <c r="C394" s="43">
        <v>2018</v>
      </c>
      <c r="D394" s="43">
        <v>2019</v>
      </c>
      <c r="E394" s="43">
        <v>2020</v>
      </c>
      <c r="F394" s="43">
        <v>2021</v>
      </c>
      <c r="G394" s="43">
        <v>2022</v>
      </c>
      <c r="H394" s="43">
        <v>2023</v>
      </c>
      <c r="I394" s="43">
        <v>2024</v>
      </c>
      <c r="J394" s="43">
        <v>2025</v>
      </c>
      <c r="K394" s="43">
        <v>2026</v>
      </c>
      <c r="L394" s="43">
        <v>2027</v>
      </c>
      <c r="M394" s="43">
        <v>2028</v>
      </c>
      <c r="N394" s="43">
        <v>2029</v>
      </c>
      <c r="O394" s="43">
        <v>2030</v>
      </c>
      <c r="P394" s="114"/>
      <c r="Q394" s="44"/>
    </row>
    <row r="395" spans="1:17" ht="12.75">
      <c r="A395" s="115" t="s">
        <v>28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40"/>
    </row>
    <row r="396" spans="1:17" ht="39.75" customHeight="1">
      <c r="A396" s="66" t="s">
        <v>456</v>
      </c>
      <c r="B396" s="49">
        <v>16</v>
      </c>
      <c r="C396" s="55" t="s">
        <v>786</v>
      </c>
      <c r="D396" s="159" t="s">
        <v>458</v>
      </c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1"/>
      <c r="P396" s="49" t="s">
        <v>459</v>
      </c>
      <c r="Q396" s="48" t="s">
        <v>114</v>
      </c>
    </row>
    <row r="397" spans="1:17" ht="12.75">
      <c r="A397" s="115" t="s">
        <v>29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40"/>
    </row>
    <row r="398" spans="1:18" ht="55.5" customHeight="1">
      <c r="A398" s="66" t="s">
        <v>59</v>
      </c>
      <c r="B398" s="51">
        <v>87.4</v>
      </c>
      <c r="C398" s="49">
        <v>87.3</v>
      </c>
      <c r="D398" s="49">
        <f>C398-0.1</f>
        <v>87.2</v>
      </c>
      <c r="E398" s="49">
        <f aca="true" t="shared" si="25" ref="E398:N398">D398-0.1</f>
        <v>87.10000000000001</v>
      </c>
      <c r="F398" s="49">
        <f t="shared" si="25"/>
        <v>87.00000000000001</v>
      </c>
      <c r="G398" s="49">
        <f t="shared" si="25"/>
        <v>86.90000000000002</v>
      </c>
      <c r="H398" s="49">
        <f t="shared" si="25"/>
        <v>86.80000000000003</v>
      </c>
      <c r="I398" s="49">
        <f t="shared" si="25"/>
        <v>86.70000000000003</v>
      </c>
      <c r="J398" s="49">
        <f t="shared" si="25"/>
        <v>86.60000000000004</v>
      </c>
      <c r="K398" s="49">
        <f t="shared" si="25"/>
        <v>86.50000000000004</v>
      </c>
      <c r="L398" s="49">
        <f t="shared" si="25"/>
        <v>86.40000000000005</v>
      </c>
      <c r="M398" s="49">
        <f t="shared" si="25"/>
        <v>86.30000000000005</v>
      </c>
      <c r="N398" s="49">
        <f t="shared" si="25"/>
        <v>86.20000000000006</v>
      </c>
      <c r="O398" s="49">
        <v>86.1</v>
      </c>
      <c r="P398" s="49" t="s">
        <v>459</v>
      </c>
      <c r="Q398" s="48" t="s">
        <v>114</v>
      </c>
      <c r="R398" s="34">
        <v>1</v>
      </c>
    </row>
    <row r="399" spans="1:17" ht="16.5" customHeight="1">
      <c r="A399" s="108" t="s">
        <v>19</v>
      </c>
      <c r="B399" s="108"/>
      <c r="C399" s="108"/>
      <c r="D399" s="108"/>
      <c r="E399" s="108"/>
      <c r="F399" s="108"/>
      <c r="G399" s="108"/>
      <c r="H399" s="108"/>
      <c r="I399" s="111"/>
      <c r="J399" s="112"/>
      <c r="K399" s="112"/>
      <c r="L399" s="112"/>
      <c r="M399" s="112"/>
      <c r="N399" s="112"/>
      <c r="O399" s="112"/>
      <c r="P399" s="113"/>
      <c r="Q399" s="40"/>
    </row>
    <row r="400" spans="1:17" s="85" customFormat="1" ht="18" customHeight="1">
      <c r="A400" s="102" t="s">
        <v>670</v>
      </c>
      <c r="B400" s="102"/>
      <c r="C400" s="102"/>
      <c r="D400" s="102"/>
      <c r="E400" s="102"/>
      <c r="F400" s="102"/>
      <c r="G400" s="102"/>
      <c r="H400" s="102"/>
      <c r="I400" s="38" t="s">
        <v>24</v>
      </c>
      <c r="J400" s="38" t="s">
        <v>24</v>
      </c>
      <c r="K400" s="38" t="s">
        <v>24</v>
      </c>
      <c r="L400" s="103" t="s">
        <v>151</v>
      </c>
      <c r="M400" s="104"/>
      <c r="N400" s="103" t="s">
        <v>114</v>
      </c>
      <c r="O400" s="104"/>
      <c r="P400" s="49"/>
      <c r="Q400" s="84"/>
    </row>
    <row r="401" spans="1:17" s="85" customFormat="1" ht="27.75" customHeight="1">
      <c r="A401" s="102" t="s">
        <v>671</v>
      </c>
      <c r="B401" s="102"/>
      <c r="C401" s="102"/>
      <c r="D401" s="102"/>
      <c r="E401" s="102"/>
      <c r="F401" s="102"/>
      <c r="G401" s="102"/>
      <c r="H401" s="102"/>
      <c r="I401" s="38" t="s">
        <v>24</v>
      </c>
      <c r="J401" s="38" t="s">
        <v>24</v>
      </c>
      <c r="K401" s="38" t="s">
        <v>24</v>
      </c>
      <c r="L401" s="103" t="s">
        <v>616</v>
      </c>
      <c r="M401" s="106"/>
      <c r="N401" s="103" t="s">
        <v>114</v>
      </c>
      <c r="O401" s="104"/>
      <c r="P401" s="49"/>
      <c r="Q401" s="84"/>
    </row>
    <row r="402" spans="1:17" s="85" customFormat="1" ht="27" customHeight="1">
      <c r="A402" s="102" t="s">
        <v>672</v>
      </c>
      <c r="B402" s="102"/>
      <c r="C402" s="102"/>
      <c r="D402" s="102"/>
      <c r="E402" s="102"/>
      <c r="F402" s="102"/>
      <c r="G402" s="102"/>
      <c r="H402" s="102"/>
      <c r="I402" s="38" t="s">
        <v>24</v>
      </c>
      <c r="J402" s="38" t="s">
        <v>24</v>
      </c>
      <c r="K402" s="38" t="s">
        <v>24</v>
      </c>
      <c r="L402" s="103" t="s">
        <v>151</v>
      </c>
      <c r="M402" s="104"/>
      <c r="N402" s="103" t="s">
        <v>114</v>
      </c>
      <c r="O402" s="104"/>
      <c r="P402" s="49"/>
      <c r="Q402" s="84"/>
    </row>
    <row r="403" spans="1:17" ht="12.75" customHeight="1">
      <c r="A403" s="141" t="s">
        <v>20</v>
      </c>
      <c r="B403" s="114" t="s">
        <v>39</v>
      </c>
      <c r="C403" s="62" t="s">
        <v>10</v>
      </c>
      <c r="D403" s="101" t="s">
        <v>5</v>
      </c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14" t="s">
        <v>21</v>
      </c>
      <c r="Q403" s="54"/>
    </row>
    <row r="404" spans="1:17" ht="82.5" customHeight="1">
      <c r="A404" s="142"/>
      <c r="B404" s="115"/>
      <c r="C404" s="43">
        <v>2018</v>
      </c>
      <c r="D404" s="43">
        <v>2019</v>
      </c>
      <c r="E404" s="43">
        <v>2020</v>
      </c>
      <c r="F404" s="43">
        <v>2021</v>
      </c>
      <c r="G404" s="43">
        <v>2022</v>
      </c>
      <c r="H404" s="43">
        <v>2023</v>
      </c>
      <c r="I404" s="43">
        <v>2024</v>
      </c>
      <c r="J404" s="43">
        <v>2025</v>
      </c>
      <c r="K404" s="43">
        <v>2026</v>
      </c>
      <c r="L404" s="43">
        <v>2027</v>
      </c>
      <c r="M404" s="43">
        <v>2028</v>
      </c>
      <c r="N404" s="43">
        <v>2029</v>
      </c>
      <c r="O404" s="43">
        <v>2030</v>
      </c>
      <c r="P404" s="114"/>
      <c r="Q404" s="44"/>
    </row>
    <row r="405" spans="1:17" ht="12.75">
      <c r="A405" s="101" t="s">
        <v>29</v>
      </c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40"/>
    </row>
    <row r="406" spans="1:18" ht="26.25" customHeight="1">
      <c r="A406" s="66" t="s">
        <v>673</v>
      </c>
      <c r="B406" s="38">
        <v>31.8</v>
      </c>
      <c r="C406" s="38">
        <f>B406+0.01</f>
        <v>31.810000000000002</v>
      </c>
      <c r="D406" s="38">
        <f aca="true" t="shared" si="26" ref="D406:N406">C406+0.01</f>
        <v>31.820000000000004</v>
      </c>
      <c r="E406" s="38">
        <f t="shared" si="26"/>
        <v>31.830000000000005</v>
      </c>
      <c r="F406" s="38">
        <f t="shared" si="26"/>
        <v>31.840000000000007</v>
      </c>
      <c r="G406" s="38">
        <f t="shared" si="26"/>
        <v>31.85000000000001</v>
      </c>
      <c r="H406" s="38">
        <f t="shared" si="26"/>
        <v>31.86000000000001</v>
      </c>
      <c r="I406" s="38">
        <f t="shared" si="26"/>
        <v>31.87000000000001</v>
      </c>
      <c r="J406" s="38">
        <f t="shared" si="26"/>
        <v>31.880000000000013</v>
      </c>
      <c r="K406" s="38">
        <f t="shared" si="26"/>
        <v>31.890000000000015</v>
      </c>
      <c r="L406" s="38">
        <f t="shared" si="26"/>
        <v>31.900000000000016</v>
      </c>
      <c r="M406" s="38">
        <f t="shared" si="26"/>
        <v>31.910000000000018</v>
      </c>
      <c r="N406" s="38">
        <f t="shared" si="26"/>
        <v>31.92000000000002</v>
      </c>
      <c r="O406" s="38">
        <v>32</v>
      </c>
      <c r="P406" s="52" t="s">
        <v>677</v>
      </c>
      <c r="Q406" s="48" t="s">
        <v>114</v>
      </c>
      <c r="R406" s="34">
        <v>1</v>
      </c>
    </row>
    <row r="407" spans="1:18" ht="28.5" customHeight="1">
      <c r="A407" s="66" t="s">
        <v>8</v>
      </c>
      <c r="B407" s="49">
        <v>14.5</v>
      </c>
      <c r="C407" s="61">
        <f>B407-0.04</f>
        <v>14.46</v>
      </c>
      <c r="D407" s="61">
        <f aca="true" t="shared" si="27" ref="D407:N407">C407-0.04</f>
        <v>14.420000000000002</v>
      </c>
      <c r="E407" s="61">
        <f t="shared" si="27"/>
        <v>14.380000000000003</v>
      </c>
      <c r="F407" s="61">
        <f t="shared" si="27"/>
        <v>14.340000000000003</v>
      </c>
      <c r="G407" s="61">
        <f t="shared" si="27"/>
        <v>14.300000000000004</v>
      </c>
      <c r="H407" s="61">
        <f t="shared" si="27"/>
        <v>14.260000000000005</v>
      </c>
      <c r="I407" s="61">
        <f t="shared" si="27"/>
        <v>14.220000000000006</v>
      </c>
      <c r="J407" s="61">
        <f t="shared" si="27"/>
        <v>14.180000000000007</v>
      </c>
      <c r="K407" s="61">
        <f t="shared" si="27"/>
        <v>14.140000000000008</v>
      </c>
      <c r="L407" s="61">
        <f t="shared" si="27"/>
        <v>14.100000000000009</v>
      </c>
      <c r="M407" s="61">
        <f t="shared" si="27"/>
        <v>14.06000000000001</v>
      </c>
      <c r="N407" s="61">
        <f t="shared" si="27"/>
        <v>14.02000000000001</v>
      </c>
      <c r="O407" s="38">
        <v>14</v>
      </c>
      <c r="P407" s="52" t="s">
        <v>676</v>
      </c>
      <c r="Q407" s="48" t="s">
        <v>114</v>
      </c>
      <c r="R407" s="34">
        <v>1</v>
      </c>
    </row>
    <row r="408" spans="1:18" ht="28.5" customHeight="1">
      <c r="A408" s="66" t="s">
        <v>674</v>
      </c>
      <c r="B408" s="51">
        <v>160</v>
      </c>
      <c r="C408" s="51">
        <f>B408-0.075</f>
        <v>159.925</v>
      </c>
      <c r="D408" s="51">
        <f aca="true" t="shared" si="28" ref="D408:N408">C408-0.075</f>
        <v>159.85000000000002</v>
      </c>
      <c r="E408" s="51">
        <f t="shared" si="28"/>
        <v>159.77500000000003</v>
      </c>
      <c r="F408" s="51">
        <f t="shared" si="28"/>
        <v>159.70000000000005</v>
      </c>
      <c r="G408" s="51">
        <f t="shared" si="28"/>
        <v>159.62500000000006</v>
      </c>
      <c r="H408" s="51">
        <f t="shared" si="28"/>
        <v>159.55000000000007</v>
      </c>
      <c r="I408" s="51">
        <f t="shared" si="28"/>
        <v>159.47500000000008</v>
      </c>
      <c r="J408" s="51">
        <f t="shared" si="28"/>
        <v>159.4000000000001</v>
      </c>
      <c r="K408" s="51">
        <f t="shared" si="28"/>
        <v>159.3250000000001</v>
      </c>
      <c r="L408" s="51">
        <f t="shared" si="28"/>
        <v>159.2500000000001</v>
      </c>
      <c r="M408" s="51">
        <f t="shared" si="28"/>
        <v>159.17500000000013</v>
      </c>
      <c r="N408" s="51">
        <f t="shared" si="28"/>
        <v>159.10000000000014</v>
      </c>
      <c r="O408" s="86">
        <v>159</v>
      </c>
      <c r="P408" s="52" t="s">
        <v>676</v>
      </c>
      <c r="Q408" s="48" t="s">
        <v>114</v>
      </c>
      <c r="R408" s="34">
        <v>1</v>
      </c>
    </row>
    <row r="409" spans="1:18" ht="30.75" customHeight="1">
      <c r="A409" s="66" t="s">
        <v>675</v>
      </c>
      <c r="B409" s="61">
        <v>2.67</v>
      </c>
      <c r="C409" s="61">
        <f>B409-0.005</f>
        <v>2.665</v>
      </c>
      <c r="D409" s="61">
        <f aca="true" t="shared" si="29" ref="D409:N409">C409-0.005</f>
        <v>2.66</v>
      </c>
      <c r="E409" s="61">
        <f t="shared" si="29"/>
        <v>2.6550000000000002</v>
      </c>
      <c r="F409" s="61">
        <f t="shared" si="29"/>
        <v>2.6500000000000004</v>
      </c>
      <c r="G409" s="61">
        <f t="shared" si="29"/>
        <v>2.6450000000000005</v>
      </c>
      <c r="H409" s="61">
        <f t="shared" si="29"/>
        <v>2.6400000000000006</v>
      </c>
      <c r="I409" s="61">
        <f t="shared" si="29"/>
        <v>2.6350000000000007</v>
      </c>
      <c r="J409" s="61">
        <f t="shared" si="29"/>
        <v>2.630000000000001</v>
      </c>
      <c r="K409" s="61">
        <f t="shared" si="29"/>
        <v>2.625000000000001</v>
      </c>
      <c r="L409" s="61">
        <f t="shared" si="29"/>
        <v>2.620000000000001</v>
      </c>
      <c r="M409" s="61">
        <f t="shared" si="29"/>
        <v>2.615000000000001</v>
      </c>
      <c r="N409" s="61">
        <f t="shared" si="29"/>
        <v>2.610000000000001</v>
      </c>
      <c r="O409" s="87">
        <v>2.6</v>
      </c>
      <c r="P409" s="52" t="s">
        <v>676</v>
      </c>
      <c r="Q409" s="48" t="s">
        <v>114</v>
      </c>
      <c r="R409" s="34">
        <v>1</v>
      </c>
    </row>
    <row r="410" spans="1:17" ht="12.75">
      <c r="A410" s="108" t="s">
        <v>0</v>
      </c>
      <c r="B410" s="108"/>
      <c r="C410" s="108"/>
      <c r="D410" s="108"/>
      <c r="E410" s="108"/>
      <c r="F410" s="108"/>
      <c r="G410" s="108"/>
      <c r="H410" s="108"/>
      <c r="I410" s="111"/>
      <c r="J410" s="112"/>
      <c r="K410" s="112"/>
      <c r="L410" s="112"/>
      <c r="M410" s="112"/>
      <c r="N410" s="112"/>
      <c r="O410" s="112"/>
      <c r="P410" s="113"/>
      <c r="Q410" s="40"/>
    </row>
    <row r="411" spans="1:17" s="88" customFormat="1" ht="29.25" customHeight="1">
      <c r="A411" s="162" t="s">
        <v>412</v>
      </c>
      <c r="B411" s="162"/>
      <c r="C411" s="162"/>
      <c r="D411" s="162"/>
      <c r="E411" s="162"/>
      <c r="F411" s="162"/>
      <c r="G411" s="162"/>
      <c r="H411" s="162"/>
      <c r="I411" s="38" t="s">
        <v>24</v>
      </c>
      <c r="J411" s="38" t="s">
        <v>24</v>
      </c>
      <c r="K411" s="38" t="s">
        <v>24</v>
      </c>
      <c r="L411" s="103" t="s">
        <v>417</v>
      </c>
      <c r="M411" s="104"/>
      <c r="N411" s="103" t="s">
        <v>414</v>
      </c>
      <c r="O411" s="104"/>
      <c r="P411" s="49"/>
      <c r="Q411" s="77"/>
    </row>
    <row r="412" spans="1:17" s="88" customFormat="1" ht="41.25" customHeight="1">
      <c r="A412" s="124" t="s">
        <v>413</v>
      </c>
      <c r="B412" s="149"/>
      <c r="C412" s="149"/>
      <c r="D412" s="149"/>
      <c r="E412" s="149"/>
      <c r="F412" s="149"/>
      <c r="G412" s="149"/>
      <c r="H412" s="125"/>
      <c r="I412" s="38" t="s">
        <v>24</v>
      </c>
      <c r="J412" s="38" t="s">
        <v>24</v>
      </c>
      <c r="K412" s="38" t="s">
        <v>24</v>
      </c>
      <c r="L412" s="103" t="s">
        <v>418</v>
      </c>
      <c r="M412" s="104"/>
      <c r="N412" s="103" t="s">
        <v>416</v>
      </c>
      <c r="O412" s="104"/>
      <c r="P412" s="49"/>
      <c r="Q412" s="77"/>
    </row>
    <row r="413" spans="1:17" s="88" customFormat="1" ht="43.5" customHeight="1">
      <c r="A413" s="124" t="s">
        <v>60</v>
      </c>
      <c r="B413" s="149"/>
      <c r="C413" s="149"/>
      <c r="D413" s="149"/>
      <c r="E413" s="149"/>
      <c r="F413" s="149"/>
      <c r="G413" s="149"/>
      <c r="H413" s="125"/>
      <c r="I413" s="38" t="s">
        <v>24</v>
      </c>
      <c r="J413" s="38" t="s">
        <v>24</v>
      </c>
      <c r="K413" s="38" t="s">
        <v>24</v>
      </c>
      <c r="L413" s="103" t="s">
        <v>419</v>
      </c>
      <c r="M413" s="104"/>
      <c r="N413" s="103" t="s">
        <v>415</v>
      </c>
      <c r="O413" s="104"/>
      <c r="P413" s="49"/>
      <c r="Q413" s="77"/>
    </row>
    <row r="414" spans="1:16" ht="12.75" customHeight="1">
      <c r="A414" s="141" t="s">
        <v>20</v>
      </c>
      <c r="B414" s="114" t="s">
        <v>39</v>
      </c>
      <c r="C414" s="48" t="s">
        <v>10</v>
      </c>
      <c r="D414" s="103" t="s">
        <v>5</v>
      </c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4"/>
      <c r="P414" s="114" t="s">
        <v>21</v>
      </c>
    </row>
    <row r="415" spans="1:16" ht="81.75" customHeight="1">
      <c r="A415" s="142"/>
      <c r="B415" s="115"/>
      <c r="C415" s="43">
        <v>2018</v>
      </c>
      <c r="D415" s="43">
        <v>2019</v>
      </c>
      <c r="E415" s="43">
        <v>2020</v>
      </c>
      <c r="F415" s="43">
        <v>2021</v>
      </c>
      <c r="G415" s="43">
        <v>2022</v>
      </c>
      <c r="H415" s="43">
        <v>2023</v>
      </c>
      <c r="I415" s="43">
        <v>2024</v>
      </c>
      <c r="J415" s="43">
        <v>2025</v>
      </c>
      <c r="K415" s="43">
        <v>2026</v>
      </c>
      <c r="L415" s="43">
        <v>2027</v>
      </c>
      <c r="M415" s="43">
        <v>2028</v>
      </c>
      <c r="N415" s="43">
        <v>2029</v>
      </c>
      <c r="O415" s="43">
        <v>2030</v>
      </c>
      <c r="P415" s="114"/>
    </row>
    <row r="416" spans="1:16" ht="12.75">
      <c r="A416" s="153" t="s">
        <v>28</v>
      </c>
      <c r="B416" s="154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8"/>
    </row>
    <row r="417" spans="1:17" ht="31.5" customHeight="1">
      <c r="A417" s="50" t="s">
        <v>61</v>
      </c>
      <c r="B417" s="49">
        <v>98</v>
      </c>
      <c r="C417" s="49">
        <v>98</v>
      </c>
      <c r="D417" s="103" t="s">
        <v>421</v>
      </c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4"/>
      <c r="P417" s="52" t="s">
        <v>420</v>
      </c>
      <c r="Q417" s="48" t="s">
        <v>114</v>
      </c>
    </row>
    <row r="418" spans="1:16" ht="12.75">
      <c r="A418" s="153" t="s">
        <v>29</v>
      </c>
      <c r="B418" s="154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8"/>
    </row>
    <row r="419" spans="1:17" ht="45.75" customHeight="1">
      <c r="A419" s="50" t="s">
        <v>422</v>
      </c>
      <c r="B419" s="49">
        <v>98</v>
      </c>
      <c r="C419" s="49">
        <v>98</v>
      </c>
      <c r="D419" s="49">
        <v>99</v>
      </c>
      <c r="E419" s="49">
        <v>99</v>
      </c>
      <c r="F419" s="49">
        <v>99</v>
      </c>
      <c r="G419" s="49">
        <v>99</v>
      </c>
      <c r="H419" s="49">
        <v>99</v>
      </c>
      <c r="I419" s="49">
        <v>99</v>
      </c>
      <c r="J419" s="49">
        <v>99</v>
      </c>
      <c r="K419" s="49">
        <v>100</v>
      </c>
      <c r="L419" s="49">
        <v>100</v>
      </c>
      <c r="M419" s="49">
        <v>100</v>
      </c>
      <c r="N419" s="49">
        <v>100</v>
      </c>
      <c r="O419" s="49">
        <v>100</v>
      </c>
      <c r="P419" s="52" t="s">
        <v>423</v>
      </c>
      <c r="Q419" s="48" t="s">
        <v>114</v>
      </c>
    </row>
    <row r="420" spans="1:16" ht="15.75" customHeight="1">
      <c r="A420" s="108" t="s">
        <v>2</v>
      </c>
      <c r="B420" s="108"/>
      <c r="C420" s="108"/>
      <c r="D420" s="108"/>
      <c r="E420" s="108"/>
      <c r="F420" s="108"/>
      <c r="G420" s="108"/>
      <c r="H420" s="108"/>
      <c r="I420" s="111"/>
      <c r="J420" s="112"/>
      <c r="K420" s="112"/>
      <c r="L420" s="112"/>
      <c r="M420" s="112"/>
      <c r="N420" s="112"/>
      <c r="O420" s="112"/>
      <c r="P420" s="113"/>
    </row>
    <row r="421" spans="1:16" ht="27.75" customHeight="1">
      <c r="A421" s="102" t="s">
        <v>424</v>
      </c>
      <c r="B421" s="102"/>
      <c r="C421" s="102"/>
      <c r="D421" s="102"/>
      <c r="E421" s="102"/>
      <c r="F421" s="102"/>
      <c r="G421" s="102"/>
      <c r="H421" s="102"/>
      <c r="I421" s="38" t="s">
        <v>24</v>
      </c>
      <c r="J421" s="38" t="s">
        <v>24</v>
      </c>
      <c r="K421" s="38" t="s">
        <v>24</v>
      </c>
      <c r="L421" s="103" t="s">
        <v>152</v>
      </c>
      <c r="M421" s="104"/>
      <c r="N421" s="103" t="s">
        <v>114</v>
      </c>
      <c r="O421" s="104"/>
      <c r="P421" s="49"/>
    </row>
    <row r="422" spans="1:16" ht="28.5" customHeight="1">
      <c r="A422" s="102" t="s">
        <v>425</v>
      </c>
      <c r="B422" s="102"/>
      <c r="C422" s="102"/>
      <c r="D422" s="102"/>
      <c r="E422" s="102"/>
      <c r="F422" s="102"/>
      <c r="G422" s="102"/>
      <c r="H422" s="102"/>
      <c r="I422" s="38" t="s">
        <v>24</v>
      </c>
      <c r="J422" s="38" t="s">
        <v>24</v>
      </c>
      <c r="K422" s="38" t="s">
        <v>24</v>
      </c>
      <c r="L422" s="103" t="s">
        <v>400</v>
      </c>
      <c r="M422" s="104"/>
      <c r="N422" s="103" t="s">
        <v>123</v>
      </c>
      <c r="O422" s="104"/>
      <c r="P422" s="49"/>
    </row>
    <row r="423" spans="1:16" ht="22.5" customHeight="1">
      <c r="A423" s="102" t="s">
        <v>426</v>
      </c>
      <c r="B423" s="102"/>
      <c r="C423" s="102"/>
      <c r="D423" s="102"/>
      <c r="E423" s="102"/>
      <c r="F423" s="102"/>
      <c r="G423" s="102"/>
      <c r="H423" s="102"/>
      <c r="I423" s="38"/>
      <c r="J423" s="38" t="s">
        <v>24</v>
      </c>
      <c r="K423" s="38" t="s">
        <v>24</v>
      </c>
      <c r="L423" s="103" t="s">
        <v>151</v>
      </c>
      <c r="M423" s="104"/>
      <c r="N423" s="103" t="s">
        <v>114</v>
      </c>
      <c r="O423" s="104"/>
      <c r="P423" s="49"/>
    </row>
    <row r="424" spans="1:16" ht="30" customHeight="1">
      <c r="A424" s="102" t="s">
        <v>427</v>
      </c>
      <c r="B424" s="102"/>
      <c r="C424" s="102"/>
      <c r="D424" s="102"/>
      <c r="E424" s="102"/>
      <c r="F424" s="102"/>
      <c r="G424" s="102"/>
      <c r="H424" s="102"/>
      <c r="I424" s="38"/>
      <c r="J424" s="38" t="s">
        <v>24</v>
      </c>
      <c r="K424" s="38" t="s">
        <v>24</v>
      </c>
      <c r="L424" s="103" t="s">
        <v>400</v>
      </c>
      <c r="M424" s="104"/>
      <c r="N424" s="103" t="s">
        <v>123</v>
      </c>
      <c r="O424" s="104"/>
      <c r="P424" s="49"/>
    </row>
    <row r="425" spans="1:16" ht="27.75" customHeight="1">
      <c r="A425" s="102" t="s">
        <v>428</v>
      </c>
      <c r="B425" s="102"/>
      <c r="C425" s="102"/>
      <c r="D425" s="102"/>
      <c r="E425" s="102"/>
      <c r="F425" s="102"/>
      <c r="G425" s="102"/>
      <c r="H425" s="102"/>
      <c r="I425" s="38" t="s">
        <v>24</v>
      </c>
      <c r="J425" s="38" t="s">
        <v>24</v>
      </c>
      <c r="K425" s="38" t="s">
        <v>24</v>
      </c>
      <c r="L425" s="103" t="s">
        <v>400</v>
      </c>
      <c r="M425" s="104"/>
      <c r="N425" s="103" t="s">
        <v>123</v>
      </c>
      <c r="O425" s="104"/>
      <c r="P425" s="49"/>
    </row>
    <row r="426" spans="1:16" ht="12.75" customHeight="1">
      <c r="A426" s="141" t="s">
        <v>20</v>
      </c>
      <c r="B426" s="114" t="s">
        <v>39</v>
      </c>
      <c r="C426" s="48" t="s">
        <v>10</v>
      </c>
      <c r="D426" s="103" t="s">
        <v>5</v>
      </c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4"/>
      <c r="P426" s="147" t="s">
        <v>21</v>
      </c>
    </row>
    <row r="427" spans="1:16" ht="80.25" customHeight="1">
      <c r="A427" s="142"/>
      <c r="B427" s="115"/>
      <c r="C427" s="43">
        <v>2018</v>
      </c>
      <c r="D427" s="43">
        <v>2019</v>
      </c>
      <c r="E427" s="89">
        <v>2020</v>
      </c>
      <c r="F427" s="43">
        <v>2021</v>
      </c>
      <c r="G427" s="89">
        <v>2022</v>
      </c>
      <c r="H427" s="43">
        <v>2023</v>
      </c>
      <c r="I427" s="89">
        <v>2024</v>
      </c>
      <c r="J427" s="43">
        <v>2025</v>
      </c>
      <c r="K427" s="89">
        <v>2026</v>
      </c>
      <c r="L427" s="43">
        <v>2027</v>
      </c>
      <c r="M427" s="89">
        <v>2028</v>
      </c>
      <c r="N427" s="43">
        <v>2029</v>
      </c>
      <c r="O427" s="89">
        <v>2030</v>
      </c>
      <c r="P427" s="148"/>
    </row>
    <row r="428" spans="1:17" ht="12.75">
      <c r="A428" s="115" t="s">
        <v>28</v>
      </c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40"/>
    </row>
    <row r="429" spans="1:17" ht="35.25" customHeight="1">
      <c r="A429" s="50" t="s">
        <v>431</v>
      </c>
      <c r="B429" s="49">
        <v>1</v>
      </c>
      <c r="C429" s="49">
        <v>1</v>
      </c>
      <c r="D429" s="159" t="s">
        <v>772</v>
      </c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1"/>
      <c r="P429" s="49" t="s">
        <v>430</v>
      </c>
      <c r="Q429" s="40" t="s">
        <v>111</v>
      </c>
    </row>
    <row r="430" spans="1:16" ht="12.75">
      <c r="A430" s="153" t="s">
        <v>29</v>
      </c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8"/>
    </row>
    <row r="431" spans="1:17" ht="28.5" customHeight="1">
      <c r="A431" s="66" t="s">
        <v>432</v>
      </c>
      <c r="B431" s="51">
        <v>8.1</v>
      </c>
      <c r="C431" s="51">
        <v>8.1</v>
      </c>
      <c r="D431" s="51">
        <v>8.1</v>
      </c>
      <c r="E431" s="51">
        <v>8.1</v>
      </c>
      <c r="F431" s="51">
        <v>8.1</v>
      </c>
      <c r="G431" s="51">
        <v>8.1</v>
      </c>
      <c r="H431" s="51">
        <v>8.1</v>
      </c>
      <c r="I431" s="51">
        <v>8.1</v>
      </c>
      <c r="J431" s="51">
        <v>8.1</v>
      </c>
      <c r="K431" s="51">
        <v>8.1</v>
      </c>
      <c r="L431" s="51">
        <v>8.1</v>
      </c>
      <c r="M431" s="51">
        <v>8.1</v>
      </c>
      <c r="N431" s="51">
        <v>8.1</v>
      </c>
      <c r="O431" s="51">
        <v>8.1</v>
      </c>
      <c r="P431" s="52" t="s">
        <v>93</v>
      </c>
      <c r="Q431" s="48" t="s">
        <v>123</v>
      </c>
    </row>
    <row r="432" spans="1:17" ht="28.5" customHeight="1">
      <c r="A432" s="66" t="s">
        <v>433</v>
      </c>
      <c r="B432" s="64">
        <v>0</v>
      </c>
      <c r="C432" s="64">
        <v>0</v>
      </c>
      <c r="D432" s="64">
        <v>0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1</v>
      </c>
      <c r="M432" s="64">
        <v>1</v>
      </c>
      <c r="N432" s="64">
        <v>1</v>
      </c>
      <c r="O432" s="64">
        <v>1</v>
      </c>
      <c r="P432" s="52" t="s">
        <v>93</v>
      </c>
      <c r="Q432" s="48" t="s">
        <v>111</v>
      </c>
    </row>
    <row r="433" spans="1:17" ht="27" customHeight="1">
      <c r="A433" s="66" t="s">
        <v>434</v>
      </c>
      <c r="B433" s="90">
        <v>15.4</v>
      </c>
      <c r="C433" s="90">
        <v>18.7</v>
      </c>
      <c r="D433" s="91">
        <v>21.5</v>
      </c>
      <c r="E433" s="91">
        <v>24.7</v>
      </c>
      <c r="F433" s="91">
        <v>28.4</v>
      </c>
      <c r="G433" s="91">
        <v>32.7</v>
      </c>
      <c r="H433" s="91">
        <v>37.6</v>
      </c>
      <c r="I433" s="91">
        <v>43.3</v>
      </c>
      <c r="J433" s="91">
        <v>49.7</v>
      </c>
      <c r="K433" s="91">
        <v>57.2</v>
      </c>
      <c r="L433" s="91">
        <v>65.8</v>
      </c>
      <c r="M433" s="91">
        <v>75.65</v>
      </c>
      <c r="N433" s="91">
        <v>87</v>
      </c>
      <c r="O433" s="91">
        <v>100</v>
      </c>
      <c r="P433" s="52" t="s">
        <v>429</v>
      </c>
      <c r="Q433" s="48" t="s">
        <v>114</v>
      </c>
    </row>
    <row r="434" spans="1:16" ht="17.25" customHeight="1">
      <c r="A434" s="108" t="s">
        <v>742</v>
      </c>
      <c r="B434" s="108"/>
      <c r="C434" s="108"/>
      <c r="D434" s="108"/>
      <c r="E434" s="108"/>
      <c r="F434" s="108"/>
      <c r="G434" s="108"/>
      <c r="H434" s="108"/>
      <c r="I434" s="103"/>
      <c r="J434" s="107"/>
      <c r="K434" s="107"/>
      <c r="L434" s="107"/>
      <c r="M434" s="107"/>
      <c r="N434" s="107"/>
      <c r="O434" s="107"/>
      <c r="P434" s="104"/>
    </row>
    <row r="435" spans="1:16" ht="29.25" customHeight="1">
      <c r="A435" s="102" t="s">
        <v>438</v>
      </c>
      <c r="B435" s="102"/>
      <c r="C435" s="102"/>
      <c r="D435" s="102"/>
      <c r="E435" s="102"/>
      <c r="F435" s="102"/>
      <c r="G435" s="102"/>
      <c r="H435" s="102"/>
      <c r="I435" s="38" t="s">
        <v>24</v>
      </c>
      <c r="J435" s="38" t="s">
        <v>24</v>
      </c>
      <c r="K435" s="38" t="s">
        <v>24</v>
      </c>
      <c r="L435" s="103" t="s">
        <v>447</v>
      </c>
      <c r="M435" s="104"/>
      <c r="N435" s="103" t="s">
        <v>446</v>
      </c>
      <c r="O435" s="104"/>
      <c r="P435" s="49"/>
    </row>
    <row r="436" spans="1:16" ht="18" customHeight="1">
      <c r="A436" s="102" t="s">
        <v>439</v>
      </c>
      <c r="B436" s="102"/>
      <c r="C436" s="102"/>
      <c r="D436" s="102"/>
      <c r="E436" s="102"/>
      <c r="F436" s="102"/>
      <c r="G436" s="102"/>
      <c r="H436" s="102"/>
      <c r="I436" s="38" t="s">
        <v>24</v>
      </c>
      <c r="J436" s="38" t="s">
        <v>24</v>
      </c>
      <c r="K436" s="38" t="s">
        <v>24</v>
      </c>
      <c r="L436" s="103" t="s">
        <v>152</v>
      </c>
      <c r="M436" s="104"/>
      <c r="N436" s="103" t="s">
        <v>123</v>
      </c>
      <c r="O436" s="104"/>
      <c r="P436" s="49"/>
    </row>
    <row r="437" spans="1:16" ht="28.5" customHeight="1">
      <c r="A437" s="102" t="s">
        <v>440</v>
      </c>
      <c r="B437" s="102"/>
      <c r="C437" s="102"/>
      <c r="D437" s="102"/>
      <c r="E437" s="102"/>
      <c r="F437" s="102"/>
      <c r="G437" s="102"/>
      <c r="H437" s="102"/>
      <c r="I437" s="38" t="s">
        <v>24</v>
      </c>
      <c r="J437" s="38" t="s">
        <v>24</v>
      </c>
      <c r="K437" s="38" t="s">
        <v>24</v>
      </c>
      <c r="L437" s="103" t="s">
        <v>152</v>
      </c>
      <c r="M437" s="104"/>
      <c r="N437" s="103" t="s">
        <v>104</v>
      </c>
      <c r="O437" s="104"/>
      <c r="P437" s="49"/>
    </row>
    <row r="438" spans="1:16" ht="28.5" customHeight="1">
      <c r="A438" s="102" t="s">
        <v>441</v>
      </c>
      <c r="B438" s="102"/>
      <c r="C438" s="102"/>
      <c r="D438" s="102"/>
      <c r="E438" s="102"/>
      <c r="F438" s="102"/>
      <c r="G438" s="102"/>
      <c r="H438" s="102"/>
      <c r="I438" s="38" t="s">
        <v>24</v>
      </c>
      <c r="J438" s="38" t="s">
        <v>24</v>
      </c>
      <c r="K438" s="38" t="s">
        <v>24</v>
      </c>
      <c r="L438" s="103" t="s">
        <v>448</v>
      </c>
      <c r="M438" s="104"/>
      <c r="N438" s="103" t="s">
        <v>446</v>
      </c>
      <c r="O438" s="104"/>
      <c r="P438" s="49"/>
    </row>
    <row r="439" spans="1:16" ht="33" customHeight="1">
      <c r="A439" s="102" t="s">
        <v>442</v>
      </c>
      <c r="B439" s="102"/>
      <c r="C439" s="102"/>
      <c r="D439" s="102"/>
      <c r="E439" s="102"/>
      <c r="F439" s="102"/>
      <c r="G439" s="102"/>
      <c r="H439" s="102"/>
      <c r="I439" s="38" t="s">
        <v>24</v>
      </c>
      <c r="J439" s="38" t="s">
        <v>24</v>
      </c>
      <c r="K439" s="38" t="s">
        <v>24</v>
      </c>
      <c r="L439" s="103" t="s">
        <v>447</v>
      </c>
      <c r="M439" s="104"/>
      <c r="N439" s="103" t="s">
        <v>123</v>
      </c>
      <c r="O439" s="104"/>
      <c r="P439" s="49"/>
    </row>
    <row r="440" spans="1:16" ht="25.5" customHeight="1">
      <c r="A440" s="102" t="s">
        <v>443</v>
      </c>
      <c r="B440" s="102"/>
      <c r="C440" s="102"/>
      <c r="D440" s="102"/>
      <c r="E440" s="102"/>
      <c r="F440" s="102"/>
      <c r="G440" s="102"/>
      <c r="H440" s="102"/>
      <c r="I440" s="38" t="s">
        <v>24</v>
      </c>
      <c r="J440" s="38" t="s">
        <v>24</v>
      </c>
      <c r="K440" s="38" t="s">
        <v>24</v>
      </c>
      <c r="L440" s="103" t="s">
        <v>449</v>
      </c>
      <c r="M440" s="104"/>
      <c r="N440" s="103" t="s">
        <v>123</v>
      </c>
      <c r="O440" s="104"/>
      <c r="P440" s="49"/>
    </row>
    <row r="441" spans="1:16" ht="12.75" customHeight="1">
      <c r="A441" s="141" t="s">
        <v>20</v>
      </c>
      <c r="B441" s="114" t="s">
        <v>39</v>
      </c>
      <c r="C441" s="48" t="s">
        <v>10</v>
      </c>
      <c r="D441" s="103" t="s">
        <v>5</v>
      </c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4"/>
      <c r="P441" s="114" t="s">
        <v>21</v>
      </c>
    </row>
    <row r="442" spans="1:16" ht="81" customHeight="1">
      <c r="A442" s="142"/>
      <c r="B442" s="115"/>
      <c r="C442" s="43">
        <v>2018</v>
      </c>
      <c r="D442" s="43">
        <v>2019</v>
      </c>
      <c r="E442" s="43">
        <v>2020</v>
      </c>
      <c r="F442" s="43">
        <v>2021</v>
      </c>
      <c r="G442" s="43">
        <v>2022</v>
      </c>
      <c r="H442" s="43">
        <v>2023</v>
      </c>
      <c r="I442" s="43">
        <v>2024</v>
      </c>
      <c r="J442" s="43">
        <v>2025</v>
      </c>
      <c r="K442" s="43">
        <v>2026</v>
      </c>
      <c r="L442" s="43">
        <v>2027</v>
      </c>
      <c r="M442" s="43">
        <v>2028</v>
      </c>
      <c r="N442" s="43">
        <v>2029</v>
      </c>
      <c r="O442" s="43">
        <v>2030</v>
      </c>
      <c r="P442" s="114"/>
    </row>
    <row r="443" spans="1:16" ht="12.75">
      <c r="A443" s="153" t="s">
        <v>29</v>
      </c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8"/>
    </row>
    <row r="444" spans="1:17" ht="41.25" customHeight="1">
      <c r="A444" s="66" t="s">
        <v>445</v>
      </c>
      <c r="B444" s="51">
        <v>32</v>
      </c>
      <c r="C444" s="51">
        <v>32</v>
      </c>
      <c r="D444" s="51">
        <v>34</v>
      </c>
      <c r="E444" s="51">
        <v>36</v>
      </c>
      <c r="F444" s="51">
        <v>38</v>
      </c>
      <c r="G444" s="51">
        <v>40</v>
      </c>
      <c r="H444" s="51">
        <v>40</v>
      </c>
      <c r="I444" s="51">
        <v>42</v>
      </c>
      <c r="J444" s="51">
        <v>44</v>
      </c>
      <c r="K444" s="51">
        <v>46</v>
      </c>
      <c r="L444" s="51">
        <v>48</v>
      </c>
      <c r="M444" s="51">
        <v>50</v>
      </c>
      <c r="N444" s="51">
        <v>65</v>
      </c>
      <c r="O444" s="51">
        <v>75</v>
      </c>
      <c r="P444" s="49" t="s">
        <v>94</v>
      </c>
      <c r="Q444" s="48" t="s">
        <v>123</v>
      </c>
    </row>
    <row r="445" spans="1:17" ht="29.25" customHeight="1">
      <c r="A445" s="66" t="s">
        <v>444</v>
      </c>
      <c r="B445" s="51">
        <v>279</v>
      </c>
      <c r="C445" s="51">
        <v>279</v>
      </c>
      <c r="D445" s="51">
        <v>194</v>
      </c>
      <c r="E445" s="51">
        <v>194</v>
      </c>
      <c r="F445" s="51">
        <v>194</v>
      </c>
      <c r="G445" s="51">
        <v>194</v>
      </c>
      <c r="H445" s="51">
        <v>194</v>
      </c>
      <c r="I445" s="51">
        <v>194</v>
      </c>
      <c r="J445" s="51">
        <v>194</v>
      </c>
      <c r="K445" s="51">
        <v>194</v>
      </c>
      <c r="L445" s="51">
        <v>194</v>
      </c>
      <c r="M445" s="51">
        <v>194</v>
      </c>
      <c r="N445" s="51">
        <v>194</v>
      </c>
      <c r="O445" s="51">
        <v>194</v>
      </c>
      <c r="P445" s="49" t="s">
        <v>450</v>
      </c>
      <c r="Q445" s="48" t="s">
        <v>123</v>
      </c>
    </row>
    <row r="446" spans="1:17" ht="12.75" customHeight="1">
      <c r="A446" s="108" t="s">
        <v>741</v>
      </c>
      <c r="B446" s="108"/>
      <c r="C446" s="108"/>
      <c r="D446" s="108"/>
      <c r="E446" s="108"/>
      <c r="F446" s="108"/>
      <c r="G446" s="108"/>
      <c r="H446" s="108"/>
      <c r="I446" s="116"/>
      <c r="J446" s="117"/>
      <c r="K446" s="117"/>
      <c r="L446" s="117"/>
      <c r="M446" s="117"/>
      <c r="N446" s="117"/>
      <c r="O446" s="117"/>
      <c r="P446" s="118"/>
      <c r="Q446" s="70"/>
    </row>
    <row r="447" spans="1:17" ht="18.75" customHeight="1">
      <c r="A447" s="102" t="s">
        <v>678</v>
      </c>
      <c r="B447" s="102"/>
      <c r="C447" s="102"/>
      <c r="D447" s="102"/>
      <c r="E447" s="102"/>
      <c r="F447" s="102"/>
      <c r="G447" s="102"/>
      <c r="H447" s="102"/>
      <c r="I447" s="49" t="s">
        <v>24</v>
      </c>
      <c r="J447" s="49" t="s">
        <v>24</v>
      </c>
      <c r="K447" s="49" t="s">
        <v>24</v>
      </c>
      <c r="L447" s="101" t="s">
        <v>690</v>
      </c>
      <c r="M447" s="101"/>
      <c r="N447" s="101" t="s">
        <v>339</v>
      </c>
      <c r="O447" s="101"/>
      <c r="P447" s="49"/>
      <c r="Q447" s="67"/>
    </row>
    <row r="448" spans="1:17" ht="43.5" customHeight="1">
      <c r="A448" s="102" t="s">
        <v>679</v>
      </c>
      <c r="B448" s="102"/>
      <c r="C448" s="102"/>
      <c r="D448" s="102"/>
      <c r="E448" s="102"/>
      <c r="F448" s="102"/>
      <c r="G448" s="102"/>
      <c r="H448" s="102"/>
      <c r="I448" s="49" t="s">
        <v>24</v>
      </c>
      <c r="J448" s="49" t="s">
        <v>24</v>
      </c>
      <c r="K448" s="49" t="s">
        <v>24</v>
      </c>
      <c r="L448" s="101" t="s">
        <v>812</v>
      </c>
      <c r="M448" s="101"/>
      <c r="N448" s="101" t="s">
        <v>177</v>
      </c>
      <c r="O448" s="101"/>
      <c r="P448" s="49"/>
      <c r="Q448" s="67"/>
    </row>
    <row r="449" spans="1:17" ht="16.5" customHeight="1">
      <c r="A449" s="102" t="s">
        <v>680</v>
      </c>
      <c r="B449" s="102"/>
      <c r="C449" s="102"/>
      <c r="D449" s="102"/>
      <c r="E449" s="102"/>
      <c r="F449" s="102"/>
      <c r="G449" s="102"/>
      <c r="H449" s="102"/>
      <c r="I449" s="49" t="s">
        <v>24</v>
      </c>
      <c r="J449" s="49" t="s">
        <v>24</v>
      </c>
      <c r="K449" s="49" t="s">
        <v>24</v>
      </c>
      <c r="L449" s="101" t="s">
        <v>813</v>
      </c>
      <c r="M449" s="101"/>
      <c r="N449" s="101" t="s">
        <v>177</v>
      </c>
      <c r="O449" s="101"/>
      <c r="P449" s="49"/>
      <c r="Q449" s="67"/>
    </row>
    <row r="450" spans="1:17" ht="19.5" customHeight="1">
      <c r="A450" s="102" t="s">
        <v>681</v>
      </c>
      <c r="B450" s="102"/>
      <c r="C450" s="102"/>
      <c r="D450" s="102"/>
      <c r="E450" s="102"/>
      <c r="F450" s="102"/>
      <c r="G450" s="102"/>
      <c r="H450" s="102"/>
      <c r="I450" s="49" t="s">
        <v>24</v>
      </c>
      <c r="J450" s="49" t="s">
        <v>24</v>
      </c>
      <c r="K450" s="49" t="s">
        <v>24</v>
      </c>
      <c r="L450" s="101" t="s">
        <v>152</v>
      </c>
      <c r="M450" s="101"/>
      <c r="N450" s="101" t="s">
        <v>114</v>
      </c>
      <c r="O450" s="101"/>
      <c r="P450" s="49"/>
      <c r="Q450" s="67"/>
    </row>
    <row r="451" spans="1:17" ht="29.25" customHeight="1">
      <c r="A451" s="102" t="s">
        <v>682</v>
      </c>
      <c r="B451" s="102"/>
      <c r="C451" s="102"/>
      <c r="D451" s="102"/>
      <c r="E451" s="102"/>
      <c r="F451" s="102"/>
      <c r="G451" s="102"/>
      <c r="H451" s="102"/>
      <c r="I451" s="49" t="s">
        <v>24</v>
      </c>
      <c r="J451" s="49" t="s">
        <v>24</v>
      </c>
      <c r="K451" s="49" t="s">
        <v>24</v>
      </c>
      <c r="L451" s="101" t="s">
        <v>151</v>
      </c>
      <c r="M451" s="101"/>
      <c r="N451" s="101" t="s">
        <v>114</v>
      </c>
      <c r="O451" s="101"/>
      <c r="P451" s="49"/>
      <c r="Q451" s="67"/>
    </row>
    <row r="452" spans="1:17" ht="40.5" customHeight="1">
      <c r="A452" s="102" t="s">
        <v>683</v>
      </c>
      <c r="B452" s="102"/>
      <c r="C452" s="102"/>
      <c r="D452" s="102"/>
      <c r="E452" s="102"/>
      <c r="F452" s="102"/>
      <c r="G452" s="102"/>
      <c r="H452" s="102"/>
      <c r="I452" s="49" t="s">
        <v>24</v>
      </c>
      <c r="J452" s="49" t="s">
        <v>24</v>
      </c>
      <c r="K452" s="49" t="s">
        <v>24</v>
      </c>
      <c r="L452" s="101" t="s">
        <v>696</v>
      </c>
      <c r="M452" s="101"/>
      <c r="N452" s="101" t="s">
        <v>691</v>
      </c>
      <c r="O452" s="101"/>
      <c r="P452" s="49"/>
      <c r="Q452" s="81"/>
    </row>
    <row r="453" spans="1:17" ht="27" customHeight="1">
      <c r="A453" s="102" t="s">
        <v>684</v>
      </c>
      <c r="B453" s="102"/>
      <c r="C453" s="102"/>
      <c r="D453" s="102"/>
      <c r="E453" s="102"/>
      <c r="F453" s="102"/>
      <c r="G453" s="102"/>
      <c r="H453" s="102"/>
      <c r="I453" s="49" t="s">
        <v>24</v>
      </c>
      <c r="J453" s="49" t="s">
        <v>24</v>
      </c>
      <c r="K453" s="49" t="s">
        <v>24</v>
      </c>
      <c r="L453" s="101" t="s">
        <v>694</v>
      </c>
      <c r="M453" s="101"/>
      <c r="N453" s="101" t="s">
        <v>692</v>
      </c>
      <c r="O453" s="101"/>
      <c r="P453" s="49"/>
      <c r="Q453" s="67"/>
    </row>
    <row r="454" spans="1:17" ht="28.5" customHeight="1">
      <c r="A454" s="102" t="s">
        <v>685</v>
      </c>
      <c r="B454" s="102"/>
      <c r="C454" s="102"/>
      <c r="D454" s="102"/>
      <c r="E454" s="102"/>
      <c r="F454" s="102"/>
      <c r="G454" s="102"/>
      <c r="H454" s="102"/>
      <c r="I454" s="49" t="s">
        <v>24</v>
      </c>
      <c r="J454" s="49" t="s">
        <v>24</v>
      </c>
      <c r="K454" s="49" t="s">
        <v>24</v>
      </c>
      <c r="L454" s="101" t="s">
        <v>695</v>
      </c>
      <c r="M454" s="101"/>
      <c r="N454" s="103" t="s">
        <v>693</v>
      </c>
      <c r="O454" s="104"/>
      <c r="P454" s="49"/>
      <c r="Q454" s="67"/>
    </row>
    <row r="455" spans="1:17" ht="26.25" customHeight="1">
      <c r="A455" s="102" t="s">
        <v>686</v>
      </c>
      <c r="B455" s="102"/>
      <c r="C455" s="102"/>
      <c r="D455" s="102"/>
      <c r="E455" s="102"/>
      <c r="F455" s="102"/>
      <c r="G455" s="102"/>
      <c r="H455" s="102"/>
      <c r="I455" s="49" t="s">
        <v>24</v>
      </c>
      <c r="J455" s="49" t="s">
        <v>24</v>
      </c>
      <c r="K455" s="49" t="s">
        <v>24</v>
      </c>
      <c r="L455" s="103" t="s">
        <v>161</v>
      </c>
      <c r="M455" s="104"/>
      <c r="N455" s="103" t="s">
        <v>386</v>
      </c>
      <c r="O455" s="104"/>
      <c r="P455" s="49"/>
      <c r="Q455" s="67"/>
    </row>
    <row r="456" spans="1:17" ht="28.5" customHeight="1">
      <c r="A456" s="102" t="s">
        <v>687</v>
      </c>
      <c r="B456" s="102"/>
      <c r="C456" s="102"/>
      <c r="D456" s="102"/>
      <c r="E456" s="102"/>
      <c r="F456" s="102"/>
      <c r="G456" s="102"/>
      <c r="H456" s="102"/>
      <c r="I456" s="49" t="s">
        <v>24</v>
      </c>
      <c r="J456" s="49" t="s">
        <v>24</v>
      </c>
      <c r="K456" s="49" t="s">
        <v>24</v>
      </c>
      <c r="L456" s="103" t="s">
        <v>504</v>
      </c>
      <c r="M456" s="104"/>
      <c r="N456" s="103" t="s">
        <v>339</v>
      </c>
      <c r="O456" s="104"/>
      <c r="P456" s="49"/>
      <c r="Q456" s="81"/>
    </row>
    <row r="457" spans="1:16" ht="12.75" customHeight="1">
      <c r="A457" s="101" t="s">
        <v>20</v>
      </c>
      <c r="B457" s="114" t="s">
        <v>39</v>
      </c>
      <c r="C457" s="49" t="s">
        <v>10</v>
      </c>
      <c r="D457" s="101" t="s">
        <v>5</v>
      </c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14" t="s">
        <v>21</v>
      </c>
    </row>
    <row r="458" spans="1:16" ht="84.75" customHeight="1">
      <c r="A458" s="101"/>
      <c r="B458" s="114"/>
      <c r="C458" s="43">
        <v>2018</v>
      </c>
      <c r="D458" s="43">
        <v>2019</v>
      </c>
      <c r="E458" s="43">
        <v>2020</v>
      </c>
      <c r="F458" s="43">
        <v>2021</v>
      </c>
      <c r="G458" s="43">
        <v>2022</v>
      </c>
      <c r="H458" s="43">
        <v>2023</v>
      </c>
      <c r="I458" s="43">
        <v>2024</v>
      </c>
      <c r="J458" s="43">
        <v>2025</v>
      </c>
      <c r="K458" s="43">
        <v>2026</v>
      </c>
      <c r="L458" s="43">
        <v>2027</v>
      </c>
      <c r="M458" s="43">
        <v>2028</v>
      </c>
      <c r="N458" s="43">
        <v>2029</v>
      </c>
      <c r="O458" s="43">
        <v>2030</v>
      </c>
      <c r="P458" s="163"/>
    </row>
    <row r="459" spans="1:17" ht="12.75">
      <c r="A459" s="153" t="s">
        <v>29</v>
      </c>
      <c r="B459" s="154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92"/>
      <c r="Q459" s="40"/>
    </row>
    <row r="460" spans="1:17" ht="20.25" customHeight="1">
      <c r="A460" s="50" t="s">
        <v>688</v>
      </c>
      <c r="B460" s="93">
        <v>21371</v>
      </c>
      <c r="C460" s="93">
        <v>20588</v>
      </c>
      <c r="D460" s="93">
        <v>20426</v>
      </c>
      <c r="E460" s="93">
        <f aca="true" t="shared" si="30" ref="E460:O460">F16*0.53</f>
        <v>20229.57</v>
      </c>
      <c r="F460" s="93">
        <f t="shared" si="30"/>
        <v>20123.57</v>
      </c>
      <c r="G460" s="93">
        <f t="shared" si="30"/>
        <v>20070.57</v>
      </c>
      <c r="H460" s="93">
        <f t="shared" si="30"/>
        <v>20070.57</v>
      </c>
      <c r="I460" s="93">
        <f t="shared" si="30"/>
        <v>20123.57</v>
      </c>
      <c r="J460" s="93">
        <f t="shared" si="30"/>
        <v>20203.07</v>
      </c>
      <c r="K460" s="93">
        <f t="shared" si="30"/>
        <v>20309.07</v>
      </c>
      <c r="L460" s="93">
        <f t="shared" si="30"/>
        <v>20441.57</v>
      </c>
      <c r="M460" s="93">
        <f t="shared" si="30"/>
        <v>20600.57</v>
      </c>
      <c r="N460" s="93">
        <f t="shared" si="30"/>
        <v>20786.07</v>
      </c>
      <c r="O460" s="93">
        <f t="shared" si="30"/>
        <v>21114.670000000002</v>
      </c>
      <c r="P460" s="49" t="s">
        <v>689</v>
      </c>
      <c r="Q460" s="48" t="s">
        <v>111</v>
      </c>
    </row>
    <row r="461" spans="1:17" ht="12.75">
      <c r="A461" s="108" t="s">
        <v>62</v>
      </c>
      <c r="B461" s="108"/>
      <c r="C461" s="108"/>
      <c r="D461" s="108"/>
      <c r="E461" s="108"/>
      <c r="F461" s="108"/>
      <c r="G461" s="108"/>
      <c r="H461" s="108"/>
      <c r="I461" s="138"/>
      <c r="J461" s="139"/>
      <c r="K461" s="139"/>
      <c r="L461" s="139"/>
      <c r="M461" s="139"/>
      <c r="N461" s="139"/>
      <c r="O461" s="139"/>
      <c r="P461" s="140"/>
      <c r="Q461" s="40"/>
    </row>
    <row r="462" spans="1:17" ht="15" customHeight="1">
      <c r="A462" s="102" t="s">
        <v>63</v>
      </c>
      <c r="B462" s="102"/>
      <c r="C462" s="102"/>
      <c r="D462" s="102"/>
      <c r="E462" s="102"/>
      <c r="F462" s="102"/>
      <c r="G462" s="102"/>
      <c r="H462" s="102"/>
      <c r="I462" s="38" t="s">
        <v>24</v>
      </c>
      <c r="J462" s="38" t="s">
        <v>24</v>
      </c>
      <c r="K462" s="38" t="s">
        <v>24</v>
      </c>
      <c r="L462" s="103" t="s">
        <v>171</v>
      </c>
      <c r="M462" s="106"/>
      <c r="N462" s="103" t="s">
        <v>111</v>
      </c>
      <c r="O462" s="104"/>
      <c r="P462" s="49"/>
      <c r="Q462" s="44"/>
    </row>
    <row r="463" spans="1:17" ht="28.5" customHeight="1">
      <c r="A463" s="102" t="s">
        <v>697</v>
      </c>
      <c r="B463" s="102"/>
      <c r="C463" s="102"/>
      <c r="D463" s="102"/>
      <c r="E463" s="102"/>
      <c r="F463" s="102"/>
      <c r="G463" s="102"/>
      <c r="H463" s="102"/>
      <c r="I463" s="38" t="s">
        <v>24</v>
      </c>
      <c r="J463" s="38" t="s">
        <v>24</v>
      </c>
      <c r="K463" s="38" t="s">
        <v>24</v>
      </c>
      <c r="L463" s="103" t="s">
        <v>504</v>
      </c>
      <c r="M463" s="106"/>
      <c r="N463" s="103" t="s">
        <v>339</v>
      </c>
      <c r="O463" s="104"/>
      <c r="P463" s="49"/>
      <c r="Q463" s="44"/>
    </row>
    <row r="464" spans="1:17" ht="27.75" customHeight="1">
      <c r="A464" s="102" t="s">
        <v>698</v>
      </c>
      <c r="B464" s="102"/>
      <c r="C464" s="102"/>
      <c r="D464" s="102"/>
      <c r="E464" s="102"/>
      <c r="F464" s="102"/>
      <c r="G464" s="102"/>
      <c r="H464" s="102"/>
      <c r="I464" s="38" t="s">
        <v>24</v>
      </c>
      <c r="J464" s="38" t="s">
        <v>24</v>
      </c>
      <c r="K464" s="38" t="s">
        <v>24</v>
      </c>
      <c r="L464" s="103" t="s">
        <v>463</v>
      </c>
      <c r="M464" s="106"/>
      <c r="N464" s="103" t="s">
        <v>135</v>
      </c>
      <c r="O464" s="104"/>
      <c r="P464" s="49"/>
      <c r="Q464" s="44"/>
    </row>
    <row r="465" spans="1:17" ht="39.75" customHeight="1">
      <c r="A465" s="102" t="s">
        <v>699</v>
      </c>
      <c r="B465" s="102"/>
      <c r="C465" s="102"/>
      <c r="D465" s="102"/>
      <c r="E465" s="102"/>
      <c r="F465" s="102"/>
      <c r="G465" s="102"/>
      <c r="H465" s="102"/>
      <c r="I465" s="38" t="s">
        <v>24</v>
      </c>
      <c r="J465" s="38" t="s">
        <v>24</v>
      </c>
      <c r="K465" s="38" t="s">
        <v>24</v>
      </c>
      <c r="L465" s="103" t="s">
        <v>463</v>
      </c>
      <c r="M465" s="106"/>
      <c r="N465" s="103" t="s">
        <v>135</v>
      </c>
      <c r="O465" s="104"/>
      <c r="P465" s="49"/>
      <c r="Q465" s="44"/>
    </row>
    <row r="466" spans="1:17" ht="28.5" customHeight="1">
      <c r="A466" s="102" t="s">
        <v>700</v>
      </c>
      <c r="B466" s="102"/>
      <c r="C466" s="102"/>
      <c r="D466" s="102"/>
      <c r="E466" s="102"/>
      <c r="F466" s="102"/>
      <c r="G466" s="102"/>
      <c r="H466" s="102"/>
      <c r="I466" s="38" t="s">
        <v>24</v>
      </c>
      <c r="J466" s="38" t="s">
        <v>24</v>
      </c>
      <c r="K466" s="38" t="s">
        <v>24</v>
      </c>
      <c r="L466" s="103" t="s">
        <v>463</v>
      </c>
      <c r="M466" s="106"/>
      <c r="N466" s="103" t="s">
        <v>135</v>
      </c>
      <c r="O466" s="104"/>
      <c r="P466" s="49"/>
      <c r="Q466" s="44"/>
    </row>
    <row r="467" spans="1:17" ht="93" customHeight="1">
      <c r="A467" s="102" t="s">
        <v>701</v>
      </c>
      <c r="B467" s="102"/>
      <c r="C467" s="102"/>
      <c r="D467" s="102"/>
      <c r="E467" s="102"/>
      <c r="F467" s="102"/>
      <c r="G467" s="102"/>
      <c r="H467" s="102"/>
      <c r="I467" s="38" t="s">
        <v>24</v>
      </c>
      <c r="J467" s="38" t="s">
        <v>24</v>
      </c>
      <c r="K467" s="38" t="s">
        <v>24</v>
      </c>
      <c r="L467" s="103" t="s">
        <v>463</v>
      </c>
      <c r="M467" s="106"/>
      <c r="N467" s="103" t="s">
        <v>135</v>
      </c>
      <c r="O467" s="104"/>
      <c r="P467" s="49"/>
      <c r="Q467" s="44"/>
    </row>
    <row r="468" spans="1:17" ht="27.75" customHeight="1">
      <c r="A468" s="102" t="s">
        <v>702</v>
      </c>
      <c r="B468" s="102"/>
      <c r="C468" s="102"/>
      <c r="D468" s="102"/>
      <c r="E468" s="102"/>
      <c r="F468" s="102"/>
      <c r="G468" s="102"/>
      <c r="H468" s="102"/>
      <c r="I468" s="38" t="s">
        <v>24</v>
      </c>
      <c r="J468" s="38" t="s">
        <v>24</v>
      </c>
      <c r="K468" s="38" t="s">
        <v>24</v>
      </c>
      <c r="L468" s="103" t="s">
        <v>504</v>
      </c>
      <c r="M468" s="106"/>
      <c r="N468" s="103" t="s">
        <v>339</v>
      </c>
      <c r="O468" s="104"/>
      <c r="P468" s="49"/>
      <c r="Q468" s="44"/>
    </row>
    <row r="469" spans="1:17" ht="15.75" customHeight="1">
      <c r="A469" s="102" t="s">
        <v>703</v>
      </c>
      <c r="B469" s="102"/>
      <c r="C469" s="102"/>
      <c r="D469" s="102"/>
      <c r="E469" s="102"/>
      <c r="F469" s="102"/>
      <c r="G469" s="102"/>
      <c r="H469" s="102"/>
      <c r="I469" s="38" t="s">
        <v>24</v>
      </c>
      <c r="J469" s="38" t="s">
        <v>24</v>
      </c>
      <c r="K469" s="38" t="s">
        <v>24</v>
      </c>
      <c r="L469" s="105" t="s">
        <v>160</v>
      </c>
      <c r="M469" s="106"/>
      <c r="N469" s="103" t="s">
        <v>130</v>
      </c>
      <c r="O469" s="104"/>
      <c r="P469" s="49"/>
      <c r="Q469" s="44"/>
    </row>
    <row r="470" spans="1:17" ht="30" customHeight="1">
      <c r="A470" s="102" t="s">
        <v>704</v>
      </c>
      <c r="B470" s="102"/>
      <c r="C470" s="102"/>
      <c r="D470" s="102"/>
      <c r="E470" s="102"/>
      <c r="F470" s="102"/>
      <c r="G470" s="102"/>
      <c r="H470" s="102"/>
      <c r="I470" s="38" t="s">
        <v>24</v>
      </c>
      <c r="J470" s="38" t="s">
        <v>24</v>
      </c>
      <c r="K470" s="38" t="s">
        <v>24</v>
      </c>
      <c r="L470" s="103" t="s">
        <v>724</v>
      </c>
      <c r="M470" s="106"/>
      <c r="N470" s="103" t="s">
        <v>121</v>
      </c>
      <c r="O470" s="104"/>
      <c r="P470" s="49"/>
      <c r="Q470" s="44"/>
    </row>
    <row r="471" spans="1:17" ht="26.25" customHeight="1">
      <c r="A471" s="102" t="s">
        <v>705</v>
      </c>
      <c r="B471" s="102"/>
      <c r="C471" s="102"/>
      <c r="D471" s="102"/>
      <c r="E471" s="102"/>
      <c r="F471" s="102"/>
      <c r="G471" s="102"/>
      <c r="H471" s="102"/>
      <c r="I471" s="38" t="s">
        <v>24</v>
      </c>
      <c r="J471" s="38" t="s">
        <v>24</v>
      </c>
      <c r="K471" s="38" t="s">
        <v>24</v>
      </c>
      <c r="L471" s="105" t="s">
        <v>726</v>
      </c>
      <c r="M471" s="106"/>
      <c r="N471" s="103" t="s">
        <v>113</v>
      </c>
      <c r="O471" s="104"/>
      <c r="P471" s="49"/>
      <c r="Q471" s="44"/>
    </row>
    <row r="472" spans="1:17" ht="16.5" customHeight="1">
      <c r="A472" s="102" t="s">
        <v>706</v>
      </c>
      <c r="B472" s="102"/>
      <c r="C472" s="102"/>
      <c r="D472" s="102"/>
      <c r="E472" s="102"/>
      <c r="F472" s="102"/>
      <c r="G472" s="102"/>
      <c r="H472" s="102"/>
      <c r="I472" s="38" t="s">
        <v>24</v>
      </c>
      <c r="J472" s="38" t="s">
        <v>24</v>
      </c>
      <c r="K472" s="38" t="s">
        <v>24</v>
      </c>
      <c r="L472" s="103" t="s">
        <v>725</v>
      </c>
      <c r="M472" s="106"/>
      <c r="N472" s="103" t="s">
        <v>132</v>
      </c>
      <c r="O472" s="104"/>
      <c r="P472" s="49"/>
      <c r="Q472" s="44"/>
    </row>
    <row r="473" spans="1:17" ht="28.5" customHeight="1">
      <c r="A473" s="102" t="s">
        <v>707</v>
      </c>
      <c r="B473" s="102"/>
      <c r="C473" s="102"/>
      <c r="D473" s="102"/>
      <c r="E473" s="102"/>
      <c r="F473" s="102"/>
      <c r="G473" s="102"/>
      <c r="H473" s="102"/>
      <c r="I473" s="38" t="s">
        <v>24</v>
      </c>
      <c r="J473" s="38" t="s">
        <v>24</v>
      </c>
      <c r="K473" s="38" t="s">
        <v>24</v>
      </c>
      <c r="L473" s="103" t="s">
        <v>504</v>
      </c>
      <c r="M473" s="106"/>
      <c r="N473" s="103" t="s">
        <v>339</v>
      </c>
      <c r="O473" s="104"/>
      <c r="P473" s="49"/>
      <c r="Q473" s="44"/>
    </row>
    <row r="474" spans="1:17" ht="41.25" customHeight="1">
      <c r="A474" s="102" t="s">
        <v>708</v>
      </c>
      <c r="B474" s="102"/>
      <c r="C474" s="102"/>
      <c r="D474" s="102"/>
      <c r="E474" s="102"/>
      <c r="F474" s="102"/>
      <c r="G474" s="102"/>
      <c r="H474" s="102"/>
      <c r="I474" s="38" t="s">
        <v>24</v>
      </c>
      <c r="J474" s="38" t="s">
        <v>24</v>
      </c>
      <c r="K474" s="38" t="s">
        <v>24</v>
      </c>
      <c r="L474" s="105" t="s">
        <v>726</v>
      </c>
      <c r="M474" s="106"/>
      <c r="N474" s="103" t="s">
        <v>113</v>
      </c>
      <c r="O474" s="104"/>
      <c r="P474" s="49"/>
      <c r="Q474" s="44"/>
    </row>
    <row r="475" spans="1:17" ht="44.25" customHeight="1">
      <c r="A475" s="102" t="s">
        <v>709</v>
      </c>
      <c r="B475" s="102"/>
      <c r="C475" s="102"/>
      <c r="D475" s="102"/>
      <c r="E475" s="102"/>
      <c r="F475" s="102"/>
      <c r="G475" s="102"/>
      <c r="H475" s="102"/>
      <c r="I475" s="38" t="s">
        <v>24</v>
      </c>
      <c r="J475" s="38" t="s">
        <v>24</v>
      </c>
      <c r="K475" s="38" t="s">
        <v>24</v>
      </c>
      <c r="L475" s="103" t="s">
        <v>770</v>
      </c>
      <c r="M475" s="104"/>
      <c r="N475" s="103" t="s">
        <v>769</v>
      </c>
      <c r="O475" s="104"/>
      <c r="P475" s="49"/>
      <c r="Q475" s="44"/>
    </row>
    <row r="476" spans="1:17" ht="31.5" customHeight="1">
      <c r="A476" s="102" t="s">
        <v>710</v>
      </c>
      <c r="B476" s="102"/>
      <c r="C476" s="102"/>
      <c r="D476" s="102"/>
      <c r="E476" s="102"/>
      <c r="F476" s="102"/>
      <c r="G476" s="102"/>
      <c r="H476" s="102"/>
      <c r="I476" s="38" t="s">
        <v>24</v>
      </c>
      <c r="J476" s="38" t="s">
        <v>24</v>
      </c>
      <c r="K476" s="38" t="s">
        <v>24</v>
      </c>
      <c r="L476" s="103" t="s">
        <v>728</v>
      </c>
      <c r="M476" s="106"/>
      <c r="N476" s="103" t="s">
        <v>727</v>
      </c>
      <c r="O476" s="164"/>
      <c r="P476" s="49"/>
      <c r="Q476" s="54"/>
    </row>
    <row r="477" spans="1:17" ht="40.5" customHeight="1">
      <c r="A477" s="102" t="s">
        <v>711</v>
      </c>
      <c r="B477" s="102"/>
      <c r="C477" s="102"/>
      <c r="D477" s="102"/>
      <c r="E477" s="102"/>
      <c r="F477" s="102"/>
      <c r="G477" s="102"/>
      <c r="H477" s="102"/>
      <c r="I477" s="38" t="s">
        <v>24</v>
      </c>
      <c r="J477" s="38" t="s">
        <v>24</v>
      </c>
      <c r="K477" s="38" t="s">
        <v>24</v>
      </c>
      <c r="L477" s="103" t="s">
        <v>728</v>
      </c>
      <c r="M477" s="106"/>
      <c r="N477" s="103" t="s">
        <v>727</v>
      </c>
      <c r="O477" s="164"/>
      <c r="P477" s="49"/>
      <c r="Q477" s="54"/>
    </row>
    <row r="478" spans="1:17" ht="54.75" customHeight="1">
      <c r="A478" s="165" t="s">
        <v>783</v>
      </c>
      <c r="B478" s="165"/>
      <c r="C478" s="165"/>
      <c r="D478" s="165"/>
      <c r="E478" s="165"/>
      <c r="F478" s="165"/>
      <c r="G478" s="165"/>
      <c r="H478" s="165"/>
      <c r="I478" s="38" t="s">
        <v>24</v>
      </c>
      <c r="J478" s="38" t="s">
        <v>24</v>
      </c>
      <c r="K478" s="38" t="s">
        <v>24</v>
      </c>
      <c r="L478" s="103" t="s">
        <v>730</v>
      </c>
      <c r="M478" s="106"/>
      <c r="N478" s="103" t="s">
        <v>130</v>
      </c>
      <c r="O478" s="164"/>
      <c r="P478" s="49"/>
      <c r="Q478" s="54"/>
    </row>
    <row r="479" spans="1:16" ht="12.75" customHeight="1">
      <c r="A479" s="101" t="s">
        <v>20</v>
      </c>
      <c r="B479" s="114" t="s">
        <v>39</v>
      </c>
      <c r="C479" s="49" t="s">
        <v>10</v>
      </c>
      <c r="D479" s="101" t="s">
        <v>5</v>
      </c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14" t="s">
        <v>21</v>
      </c>
    </row>
    <row r="480" spans="1:16" ht="84.75" customHeight="1">
      <c r="A480" s="101"/>
      <c r="B480" s="114"/>
      <c r="C480" s="43">
        <v>2018</v>
      </c>
      <c r="D480" s="43">
        <v>2019</v>
      </c>
      <c r="E480" s="43">
        <v>2020</v>
      </c>
      <c r="F480" s="43">
        <v>2021</v>
      </c>
      <c r="G480" s="43">
        <v>2022</v>
      </c>
      <c r="H480" s="43">
        <v>2023</v>
      </c>
      <c r="I480" s="43">
        <v>2024</v>
      </c>
      <c r="J480" s="43">
        <v>2025</v>
      </c>
      <c r="K480" s="43">
        <v>2026</v>
      </c>
      <c r="L480" s="43">
        <v>2027</v>
      </c>
      <c r="M480" s="43">
        <v>2028</v>
      </c>
      <c r="N480" s="43">
        <v>2029</v>
      </c>
      <c r="O480" s="43">
        <v>2030</v>
      </c>
      <c r="P480" s="163"/>
    </row>
    <row r="481" spans="1:17" ht="12.75">
      <c r="A481" s="115" t="s">
        <v>28</v>
      </c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40"/>
    </row>
    <row r="482" spans="1:17" ht="54" customHeight="1">
      <c r="A482" s="66" t="s">
        <v>713</v>
      </c>
      <c r="B482" s="49">
        <v>100</v>
      </c>
      <c r="C482" s="49">
        <v>100</v>
      </c>
      <c r="D482" s="49">
        <v>100</v>
      </c>
      <c r="E482" s="49">
        <v>100</v>
      </c>
      <c r="F482" s="49">
        <v>100</v>
      </c>
      <c r="G482" s="49">
        <v>100</v>
      </c>
      <c r="H482" s="49">
        <v>100</v>
      </c>
      <c r="I482" s="49">
        <v>100</v>
      </c>
      <c r="J482" s="49">
        <v>100</v>
      </c>
      <c r="K482" s="49">
        <v>100</v>
      </c>
      <c r="L482" s="49">
        <v>100</v>
      </c>
      <c r="M482" s="49">
        <v>100</v>
      </c>
      <c r="N482" s="49">
        <v>100</v>
      </c>
      <c r="O482" s="51">
        <v>100</v>
      </c>
      <c r="P482" s="49" t="s">
        <v>99</v>
      </c>
      <c r="Q482" s="40" t="s">
        <v>727</v>
      </c>
    </row>
    <row r="483" spans="1:17" ht="30" customHeight="1">
      <c r="A483" s="66" t="s">
        <v>714</v>
      </c>
      <c r="B483" s="49">
        <v>33.6</v>
      </c>
      <c r="C483" s="51">
        <v>47.5</v>
      </c>
      <c r="D483" s="51">
        <v>50</v>
      </c>
      <c r="E483" s="51">
        <v>53</v>
      </c>
      <c r="F483" s="51">
        <v>56</v>
      </c>
      <c r="G483" s="51">
        <v>59</v>
      </c>
      <c r="H483" s="51">
        <v>62</v>
      </c>
      <c r="I483" s="51">
        <v>65</v>
      </c>
      <c r="J483" s="51">
        <v>68</v>
      </c>
      <c r="K483" s="51">
        <v>71</v>
      </c>
      <c r="L483" s="51">
        <v>74</v>
      </c>
      <c r="M483" s="51">
        <v>77</v>
      </c>
      <c r="N483" s="51">
        <v>80</v>
      </c>
      <c r="O483" s="51">
        <v>80</v>
      </c>
      <c r="P483" s="49" t="s">
        <v>732</v>
      </c>
      <c r="Q483" s="40" t="s">
        <v>113</v>
      </c>
    </row>
    <row r="484" spans="1:17" ht="78.75" customHeight="1">
      <c r="A484" s="66" t="s">
        <v>715</v>
      </c>
      <c r="B484" s="49">
        <v>48.5</v>
      </c>
      <c r="C484" s="51">
        <v>59.7</v>
      </c>
      <c r="D484" s="51">
        <v>72</v>
      </c>
      <c r="E484" s="51">
        <v>74</v>
      </c>
      <c r="F484" s="51">
        <v>76</v>
      </c>
      <c r="G484" s="51">
        <v>78</v>
      </c>
      <c r="H484" s="51">
        <v>80</v>
      </c>
      <c r="I484" s="51">
        <v>80</v>
      </c>
      <c r="J484" s="51">
        <v>80</v>
      </c>
      <c r="K484" s="51">
        <v>80</v>
      </c>
      <c r="L484" s="51">
        <v>80</v>
      </c>
      <c r="M484" s="51">
        <v>80</v>
      </c>
      <c r="N484" s="51">
        <v>80</v>
      </c>
      <c r="O484" s="51">
        <v>80</v>
      </c>
      <c r="P484" s="49" t="s">
        <v>731</v>
      </c>
      <c r="Q484" s="40" t="s">
        <v>113</v>
      </c>
    </row>
    <row r="485" spans="1:17" ht="12.75">
      <c r="A485" s="153" t="s">
        <v>29</v>
      </c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92"/>
      <c r="Q485" s="40"/>
    </row>
    <row r="486" spans="1:17" ht="56.25" customHeight="1" hidden="1">
      <c r="A486" s="66" t="s">
        <v>712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 t="s">
        <v>733</v>
      </c>
      <c r="Q486" s="48" t="s">
        <v>135</v>
      </c>
    </row>
    <row r="487" spans="1:17" ht="29.25" customHeight="1">
      <c r="A487" s="66" t="s">
        <v>716</v>
      </c>
      <c r="B487" s="49">
        <v>2.8</v>
      </c>
      <c r="C487" s="49">
        <v>3.2</v>
      </c>
      <c r="D487" s="49">
        <v>3.15</v>
      </c>
      <c r="E487" s="49">
        <v>3.1</v>
      </c>
      <c r="F487" s="49">
        <v>3</v>
      </c>
      <c r="G487" s="49">
        <v>2.9</v>
      </c>
      <c r="H487" s="49">
        <v>2.85</v>
      </c>
      <c r="I487" s="49">
        <v>2.75</v>
      </c>
      <c r="J487" s="49">
        <v>2.7</v>
      </c>
      <c r="K487" s="49">
        <v>2.65</v>
      </c>
      <c r="L487" s="49">
        <v>2.55</v>
      </c>
      <c r="M487" s="49">
        <v>2.5</v>
      </c>
      <c r="N487" s="49">
        <v>2.45</v>
      </c>
      <c r="O487" s="49">
        <v>2.4</v>
      </c>
      <c r="P487" s="49" t="s">
        <v>735</v>
      </c>
      <c r="Q487" s="48" t="s">
        <v>135</v>
      </c>
    </row>
    <row r="488" spans="1:17" ht="30" customHeight="1">
      <c r="A488" s="66" t="s">
        <v>717</v>
      </c>
      <c r="B488" s="49">
        <v>48.1</v>
      </c>
      <c r="C488" s="51">
        <v>50.55</v>
      </c>
      <c r="D488" s="51">
        <v>53.01</v>
      </c>
      <c r="E488" s="51">
        <v>55.46</v>
      </c>
      <c r="F488" s="51">
        <v>57.92</v>
      </c>
      <c r="G488" s="51">
        <v>60.37</v>
      </c>
      <c r="H488" s="51">
        <v>62.82</v>
      </c>
      <c r="I488" s="51">
        <v>65.28</v>
      </c>
      <c r="J488" s="51">
        <v>67.73</v>
      </c>
      <c r="K488" s="51">
        <v>70.18</v>
      </c>
      <c r="L488" s="51">
        <v>72.64</v>
      </c>
      <c r="M488" s="51">
        <v>75.09</v>
      </c>
      <c r="N488" s="51">
        <v>77.55</v>
      </c>
      <c r="O488" s="51">
        <v>80</v>
      </c>
      <c r="P488" s="49" t="s">
        <v>734</v>
      </c>
      <c r="Q488" s="48" t="s">
        <v>121</v>
      </c>
    </row>
    <row r="489" spans="1:17" ht="28.5" customHeight="1">
      <c r="A489" s="66" t="s">
        <v>718</v>
      </c>
      <c r="B489" s="49">
        <v>48.5</v>
      </c>
      <c r="C489" s="51">
        <v>59.7</v>
      </c>
      <c r="D489" s="51">
        <v>72</v>
      </c>
      <c r="E489" s="51">
        <v>74</v>
      </c>
      <c r="F489" s="51">
        <v>76</v>
      </c>
      <c r="G489" s="51">
        <v>78</v>
      </c>
      <c r="H489" s="51">
        <v>80</v>
      </c>
      <c r="I489" s="51">
        <v>80</v>
      </c>
      <c r="J489" s="51">
        <v>80</v>
      </c>
      <c r="K489" s="51">
        <v>80</v>
      </c>
      <c r="L489" s="51">
        <v>80</v>
      </c>
      <c r="M489" s="51">
        <v>80</v>
      </c>
      <c r="N489" s="51">
        <v>80</v>
      </c>
      <c r="O489" s="51">
        <v>80</v>
      </c>
      <c r="P489" s="49" t="s">
        <v>732</v>
      </c>
      <c r="Q489" s="40" t="s">
        <v>113</v>
      </c>
    </row>
    <row r="490" spans="1:17" ht="41.25" customHeight="1">
      <c r="A490" s="66" t="s">
        <v>719</v>
      </c>
      <c r="B490" s="49">
        <v>48</v>
      </c>
      <c r="C490" s="49">
        <v>45</v>
      </c>
      <c r="D490" s="49">
        <f>C490-0.9</f>
        <v>44.1</v>
      </c>
      <c r="E490" s="49">
        <f aca="true" t="shared" si="31" ref="E490:N490">D490-0.9</f>
        <v>43.2</v>
      </c>
      <c r="F490" s="49">
        <f t="shared" si="31"/>
        <v>42.300000000000004</v>
      </c>
      <c r="G490" s="49">
        <f t="shared" si="31"/>
        <v>41.400000000000006</v>
      </c>
      <c r="H490" s="49">
        <f t="shared" si="31"/>
        <v>40.50000000000001</v>
      </c>
      <c r="I490" s="49">
        <f t="shared" si="31"/>
        <v>39.60000000000001</v>
      </c>
      <c r="J490" s="49">
        <f t="shared" si="31"/>
        <v>38.70000000000001</v>
      </c>
      <c r="K490" s="49">
        <f t="shared" si="31"/>
        <v>37.80000000000001</v>
      </c>
      <c r="L490" s="49">
        <f t="shared" si="31"/>
        <v>36.90000000000001</v>
      </c>
      <c r="M490" s="49">
        <f t="shared" si="31"/>
        <v>36.000000000000014</v>
      </c>
      <c r="N490" s="49">
        <f t="shared" si="31"/>
        <v>35.100000000000016</v>
      </c>
      <c r="O490" s="49">
        <v>35</v>
      </c>
      <c r="P490" s="49" t="s">
        <v>736</v>
      </c>
      <c r="Q490" s="48" t="s">
        <v>132</v>
      </c>
    </row>
    <row r="491" spans="1:17" ht="40.5" customHeight="1">
      <c r="A491" s="66" t="s">
        <v>720</v>
      </c>
      <c r="B491" s="49">
        <v>8</v>
      </c>
      <c r="C491" s="49">
        <v>65.4</v>
      </c>
      <c r="D491" s="49">
        <v>100</v>
      </c>
      <c r="E491" s="49">
        <v>100</v>
      </c>
      <c r="F491" s="49">
        <v>100</v>
      </c>
      <c r="G491" s="49">
        <v>100</v>
      </c>
      <c r="H491" s="49">
        <v>100</v>
      </c>
      <c r="I491" s="49">
        <v>100</v>
      </c>
      <c r="J491" s="49">
        <v>100</v>
      </c>
      <c r="K491" s="49">
        <v>100</v>
      </c>
      <c r="L491" s="49">
        <v>100</v>
      </c>
      <c r="M491" s="49">
        <v>100</v>
      </c>
      <c r="N491" s="49">
        <v>100</v>
      </c>
      <c r="O491" s="49">
        <v>100</v>
      </c>
      <c r="P491" s="49" t="s">
        <v>739</v>
      </c>
      <c r="Q491" s="48" t="s">
        <v>113</v>
      </c>
    </row>
    <row r="492" spans="1:23" ht="53.25" customHeight="1">
      <c r="A492" s="66" t="s">
        <v>721</v>
      </c>
      <c r="B492" s="49">
        <v>48.5</v>
      </c>
      <c r="C492" s="51">
        <v>59.7</v>
      </c>
      <c r="D492" s="51">
        <v>72</v>
      </c>
      <c r="E492" s="51">
        <v>74</v>
      </c>
      <c r="F492" s="51">
        <v>76</v>
      </c>
      <c r="G492" s="51">
        <v>78</v>
      </c>
      <c r="H492" s="51">
        <v>80</v>
      </c>
      <c r="I492" s="51">
        <v>80</v>
      </c>
      <c r="J492" s="51">
        <v>80</v>
      </c>
      <c r="K492" s="51">
        <v>80</v>
      </c>
      <c r="L492" s="51">
        <v>80</v>
      </c>
      <c r="M492" s="51">
        <v>80</v>
      </c>
      <c r="N492" s="51">
        <v>80</v>
      </c>
      <c r="O492" s="51">
        <v>80</v>
      </c>
      <c r="P492" s="49" t="s">
        <v>732</v>
      </c>
      <c r="Q492" s="48" t="s">
        <v>113</v>
      </c>
      <c r="R492" s="94">
        <v>2014</v>
      </c>
      <c r="S492" s="94">
        <v>2015</v>
      </c>
      <c r="T492" s="94">
        <v>2016</v>
      </c>
      <c r="U492" s="94">
        <v>2017</v>
      </c>
      <c r="V492" s="94">
        <v>2018</v>
      </c>
      <c r="W492" s="94" t="s">
        <v>815</v>
      </c>
    </row>
    <row r="493" spans="1:23" ht="54.75" customHeight="1">
      <c r="A493" s="66" t="s">
        <v>722</v>
      </c>
      <c r="B493" s="49">
        <v>1.07</v>
      </c>
      <c r="C493" s="49">
        <v>2.57</v>
      </c>
      <c r="D493" s="49">
        <v>3.1</v>
      </c>
      <c r="E493" s="49">
        <v>3.4</v>
      </c>
      <c r="F493" s="49">
        <v>3.7</v>
      </c>
      <c r="G493" s="49">
        <v>4</v>
      </c>
      <c r="H493" s="49">
        <v>4.3</v>
      </c>
      <c r="I493" s="49">
        <v>4.6</v>
      </c>
      <c r="J493" s="49">
        <v>4.9</v>
      </c>
      <c r="K493" s="49">
        <v>5.1</v>
      </c>
      <c r="L493" s="49">
        <v>5.3</v>
      </c>
      <c r="M493" s="49">
        <v>5.5</v>
      </c>
      <c r="N493" s="49">
        <v>5.9</v>
      </c>
      <c r="O493" s="49">
        <v>5.9</v>
      </c>
      <c r="P493" s="49" t="s">
        <v>737</v>
      </c>
      <c r="Q493" s="48" t="s">
        <v>126</v>
      </c>
      <c r="R493" s="94">
        <v>275</v>
      </c>
      <c r="S493" s="94">
        <v>190</v>
      </c>
      <c r="T493" s="94">
        <v>265</v>
      </c>
      <c r="U493" s="94">
        <v>420</v>
      </c>
      <c r="V493" s="94">
        <v>585</v>
      </c>
      <c r="W493" s="94">
        <v>216</v>
      </c>
    </row>
    <row r="494" spans="1:23" ht="41.25" customHeight="1">
      <c r="A494" s="66" t="s">
        <v>723</v>
      </c>
      <c r="B494" s="49" t="s">
        <v>786</v>
      </c>
      <c r="C494" s="49">
        <v>39</v>
      </c>
      <c r="D494" s="49">
        <v>80</v>
      </c>
      <c r="E494" s="49">
        <v>83</v>
      </c>
      <c r="F494" s="49">
        <v>90</v>
      </c>
      <c r="G494" s="49">
        <v>90</v>
      </c>
      <c r="H494" s="49">
        <v>90</v>
      </c>
      <c r="I494" s="49">
        <v>90</v>
      </c>
      <c r="J494" s="49">
        <v>90</v>
      </c>
      <c r="K494" s="49">
        <v>90</v>
      </c>
      <c r="L494" s="49">
        <v>90</v>
      </c>
      <c r="M494" s="49">
        <v>90</v>
      </c>
      <c r="N494" s="49">
        <v>90</v>
      </c>
      <c r="O494" s="49">
        <v>90</v>
      </c>
      <c r="P494" s="49" t="s">
        <v>738</v>
      </c>
      <c r="Q494" s="48" t="s">
        <v>386</v>
      </c>
      <c r="R494" s="94">
        <v>40133</v>
      </c>
      <c r="S494" s="94">
        <v>40000</v>
      </c>
      <c r="T494" s="94">
        <v>39513</v>
      </c>
      <c r="U494" s="94">
        <v>39205</v>
      </c>
      <c r="V494" s="94">
        <v>38911</v>
      </c>
      <c r="W494" s="94">
        <v>38531</v>
      </c>
    </row>
    <row r="495" spans="1:23" ht="16.5" customHeight="1">
      <c r="A495" s="108" t="s">
        <v>65</v>
      </c>
      <c r="B495" s="108"/>
      <c r="C495" s="108"/>
      <c r="D495" s="108"/>
      <c r="E495" s="108"/>
      <c r="F495" s="108"/>
      <c r="G495" s="108"/>
      <c r="H495" s="108"/>
      <c r="I495" s="138"/>
      <c r="J495" s="139"/>
      <c r="K495" s="139"/>
      <c r="L495" s="139"/>
      <c r="M495" s="139"/>
      <c r="N495" s="139"/>
      <c r="O495" s="139"/>
      <c r="P495" s="140"/>
      <c r="Q495" s="40"/>
      <c r="R495" s="95">
        <f aca="true" t="shared" si="32" ref="R495:W495">R493/R494</f>
        <v>0.006852216380534722</v>
      </c>
      <c r="S495" s="95">
        <f t="shared" si="32"/>
        <v>0.00475</v>
      </c>
      <c r="T495" s="95">
        <f t="shared" si="32"/>
        <v>0.006706653506440918</v>
      </c>
      <c r="U495" s="95">
        <f t="shared" si="32"/>
        <v>0.010712919270501211</v>
      </c>
      <c r="V495" s="95">
        <f t="shared" si="32"/>
        <v>0.015034309064274883</v>
      </c>
      <c r="W495" s="95">
        <f t="shared" si="32"/>
        <v>0.0056058757883262825</v>
      </c>
    </row>
    <row r="496" spans="1:17" ht="15.75" customHeight="1">
      <c r="A496" s="102" t="s">
        <v>66</v>
      </c>
      <c r="B496" s="102"/>
      <c r="C496" s="102"/>
      <c r="D496" s="102"/>
      <c r="E496" s="102"/>
      <c r="F496" s="102"/>
      <c r="G496" s="102"/>
      <c r="H496" s="102"/>
      <c r="I496" s="49" t="s">
        <v>24</v>
      </c>
      <c r="J496" s="49" t="s">
        <v>24</v>
      </c>
      <c r="K496" s="49" t="s">
        <v>24</v>
      </c>
      <c r="L496" s="105" t="s">
        <v>159</v>
      </c>
      <c r="M496" s="106"/>
      <c r="N496" s="103" t="s">
        <v>107</v>
      </c>
      <c r="O496" s="104"/>
      <c r="P496" s="49"/>
      <c r="Q496" s="44"/>
    </row>
    <row r="497" spans="1:17" ht="16.5" customHeight="1">
      <c r="A497" s="102" t="s">
        <v>67</v>
      </c>
      <c r="B497" s="102"/>
      <c r="C497" s="102"/>
      <c r="D497" s="102"/>
      <c r="E497" s="102"/>
      <c r="F497" s="102"/>
      <c r="G497" s="102"/>
      <c r="H497" s="102"/>
      <c r="I497" s="49" t="s">
        <v>24</v>
      </c>
      <c r="J497" s="49" t="s">
        <v>24</v>
      </c>
      <c r="K497" s="49" t="s">
        <v>24</v>
      </c>
      <c r="L497" s="105" t="s">
        <v>159</v>
      </c>
      <c r="M497" s="106"/>
      <c r="N497" s="103" t="s">
        <v>107</v>
      </c>
      <c r="O497" s="104"/>
      <c r="P497" s="49"/>
      <c r="Q497" s="44"/>
    </row>
    <row r="498" spans="1:17" ht="15" customHeight="1">
      <c r="A498" s="102" t="s">
        <v>402</v>
      </c>
      <c r="B498" s="102"/>
      <c r="C498" s="102"/>
      <c r="D498" s="102"/>
      <c r="E498" s="102"/>
      <c r="F498" s="102"/>
      <c r="G498" s="102"/>
      <c r="H498" s="102"/>
      <c r="I498" s="49" t="s">
        <v>24</v>
      </c>
      <c r="J498" s="49" t="s">
        <v>24</v>
      </c>
      <c r="K498" s="49" t="s">
        <v>24</v>
      </c>
      <c r="L498" s="105" t="s">
        <v>159</v>
      </c>
      <c r="M498" s="106"/>
      <c r="N498" s="103" t="s">
        <v>107</v>
      </c>
      <c r="O498" s="104"/>
      <c r="P498" s="49"/>
      <c r="Q498" s="44"/>
    </row>
    <row r="499" spans="1:17" ht="27.75" customHeight="1">
      <c r="A499" s="102" t="s">
        <v>403</v>
      </c>
      <c r="B499" s="102"/>
      <c r="C499" s="102"/>
      <c r="D499" s="102"/>
      <c r="E499" s="102"/>
      <c r="F499" s="102"/>
      <c r="G499" s="102"/>
      <c r="H499" s="102"/>
      <c r="I499" s="49" t="s">
        <v>24</v>
      </c>
      <c r="J499" s="49" t="s">
        <v>24</v>
      </c>
      <c r="K499" s="49" t="s">
        <v>24</v>
      </c>
      <c r="L499" s="105" t="s">
        <v>159</v>
      </c>
      <c r="M499" s="106"/>
      <c r="N499" s="103" t="s">
        <v>107</v>
      </c>
      <c r="O499" s="104"/>
      <c r="P499" s="49"/>
      <c r="Q499" s="44"/>
    </row>
    <row r="500" spans="1:17" ht="27" customHeight="1">
      <c r="A500" s="102" t="s">
        <v>404</v>
      </c>
      <c r="B500" s="102"/>
      <c r="C500" s="102"/>
      <c r="D500" s="102"/>
      <c r="E500" s="102"/>
      <c r="F500" s="102"/>
      <c r="G500" s="102"/>
      <c r="H500" s="102"/>
      <c r="I500" s="49" t="s">
        <v>24</v>
      </c>
      <c r="J500" s="49" t="s">
        <v>24</v>
      </c>
      <c r="K500" s="49" t="s">
        <v>24</v>
      </c>
      <c r="L500" s="105" t="s">
        <v>159</v>
      </c>
      <c r="M500" s="106"/>
      <c r="N500" s="103" t="s">
        <v>107</v>
      </c>
      <c r="O500" s="104"/>
      <c r="P500" s="49"/>
      <c r="Q500" s="44"/>
    </row>
    <row r="501" spans="1:17" ht="16.5" customHeight="1">
      <c r="A501" s="102" t="s">
        <v>405</v>
      </c>
      <c r="B501" s="102"/>
      <c r="C501" s="102"/>
      <c r="D501" s="102"/>
      <c r="E501" s="102"/>
      <c r="F501" s="102"/>
      <c r="G501" s="102"/>
      <c r="H501" s="102"/>
      <c r="I501" s="49" t="s">
        <v>24</v>
      </c>
      <c r="J501" s="49" t="s">
        <v>24</v>
      </c>
      <c r="K501" s="49" t="s">
        <v>24</v>
      </c>
      <c r="L501" s="105" t="s">
        <v>159</v>
      </c>
      <c r="M501" s="106"/>
      <c r="N501" s="103" t="s">
        <v>107</v>
      </c>
      <c r="O501" s="104"/>
      <c r="P501" s="49"/>
      <c r="Q501" s="44"/>
    </row>
    <row r="502" spans="1:17" ht="27.75" customHeight="1">
      <c r="A502" s="102" t="s">
        <v>406</v>
      </c>
      <c r="B502" s="102"/>
      <c r="C502" s="102"/>
      <c r="D502" s="102"/>
      <c r="E502" s="102"/>
      <c r="F502" s="102"/>
      <c r="G502" s="102"/>
      <c r="H502" s="102"/>
      <c r="I502" s="49" t="s">
        <v>24</v>
      </c>
      <c r="J502" s="49" t="s">
        <v>24</v>
      </c>
      <c r="K502" s="49" t="s">
        <v>24</v>
      </c>
      <c r="L502" s="105" t="s">
        <v>159</v>
      </c>
      <c r="M502" s="106"/>
      <c r="N502" s="103" t="s">
        <v>107</v>
      </c>
      <c r="O502" s="104"/>
      <c r="P502" s="49"/>
      <c r="Q502" s="44"/>
    </row>
    <row r="503" spans="1:16" ht="12.75" customHeight="1">
      <c r="A503" s="101" t="s">
        <v>20</v>
      </c>
      <c r="B503" s="114" t="s">
        <v>39</v>
      </c>
      <c r="C503" s="49" t="s">
        <v>10</v>
      </c>
      <c r="D503" s="101" t="s">
        <v>5</v>
      </c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14" t="s">
        <v>21</v>
      </c>
    </row>
    <row r="504" spans="1:16" ht="84.75" customHeight="1">
      <c r="A504" s="101"/>
      <c r="B504" s="114"/>
      <c r="C504" s="43">
        <v>2018</v>
      </c>
      <c r="D504" s="43">
        <v>2019</v>
      </c>
      <c r="E504" s="43">
        <v>2020</v>
      </c>
      <c r="F504" s="43">
        <v>2021</v>
      </c>
      <c r="G504" s="43">
        <v>2022</v>
      </c>
      <c r="H504" s="43">
        <v>2023</v>
      </c>
      <c r="I504" s="43">
        <v>2024</v>
      </c>
      <c r="J504" s="43">
        <v>2025</v>
      </c>
      <c r="K504" s="43">
        <v>2026</v>
      </c>
      <c r="L504" s="43">
        <v>2027</v>
      </c>
      <c r="M504" s="43">
        <v>2028</v>
      </c>
      <c r="N504" s="43">
        <v>2029</v>
      </c>
      <c r="O504" s="43">
        <v>2030</v>
      </c>
      <c r="P504" s="163"/>
    </row>
    <row r="505" spans="1:17" ht="12.75">
      <c r="A505" s="153" t="s">
        <v>29</v>
      </c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92"/>
      <c r="Q505" s="40"/>
    </row>
    <row r="506" spans="1:17" ht="43.5" customHeight="1">
      <c r="A506" s="50" t="s">
        <v>407</v>
      </c>
      <c r="B506" s="49">
        <v>20</v>
      </c>
      <c r="C506" s="49">
        <v>19</v>
      </c>
      <c r="D506" s="49">
        <v>15</v>
      </c>
      <c r="E506" s="49">
        <v>10</v>
      </c>
      <c r="F506" s="49">
        <v>5</v>
      </c>
      <c r="G506" s="49">
        <v>5</v>
      </c>
      <c r="H506" s="49">
        <v>5</v>
      </c>
      <c r="I506" s="49">
        <v>5</v>
      </c>
      <c r="J506" s="49">
        <v>5</v>
      </c>
      <c r="K506" s="49">
        <v>5</v>
      </c>
      <c r="L506" s="49">
        <v>5</v>
      </c>
      <c r="M506" s="49">
        <v>5</v>
      </c>
      <c r="N506" s="49">
        <v>5</v>
      </c>
      <c r="O506" s="49">
        <v>5</v>
      </c>
      <c r="P506" s="49" t="s">
        <v>410</v>
      </c>
      <c r="Q506" s="48" t="s">
        <v>107</v>
      </c>
    </row>
    <row r="507" spans="1:17" ht="27.75" customHeight="1">
      <c r="A507" s="50" t="s">
        <v>408</v>
      </c>
      <c r="B507" s="49">
        <v>2000</v>
      </c>
      <c r="C507" s="49">
        <v>2800</v>
      </c>
      <c r="D507" s="49">
        <v>2628</v>
      </c>
      <c r="E507" s="49">
        <v>2700</v>
      </c>
      <c r="F507" s="49">
        <v>2800</v>
      </c>
      <c r="G507" s="49">
        <v>2900</v>
      </c>
      <c r="H507" s="49">
        <v>3000</v>
      </c>
      <c r="I507" s="49">
        <v>3100</v>
      </c>
      <c r="J507" s="49">
        <v>3200</v>
      </c>
      <c r="K507" s="49">
        <v>3400</v>
      </c>
      <c r="L507" s="49">
        <v>3700</v>
      </c>
      <c r="M507" s="49">
        <v>4000</v>
      </c>
      <c r="N507" s="49">
        <v>4500</v>
      </c>
      <c r="O507" s="49">
        <v>5000</v>
      </c>
      <c r="P507" s="49" t="s">
        <v>411</v>
      </c>
      <c r="Q507" s="48" t="s">
        <v>107</v>
      </c>
    </row>
    <row r="508" spans="1:17" ht="43.5" customHeight="1">
      <c r="A508" s="50" t="s">
        <v>409</v>
      </c>
      <c r="B508" s="49">
        <v>15.1</v>
      </c>
      <c r="C508" s="49">
        <v>14.54</v>
      </c>
      <c r="D508" s="49">
        <v>15</v>
      </c>
      <c r="E508" s="49">
        <v>15.1</v>
      </c>
      <c r="F508" s="49">
        <v>15.2</v>
      </c>
      <c r="G508" s="49">
        <v>15.2</v>
      </c>
      <c r="H508" s="49">
        <v>15.2</v>
      </c>
      <c r="I508" s="49">
        <v>15.2</v>
      </c>
      <c r="J508" s="49">
        <v>15.2</v>
      </c>
      <c r="K508" s="49">
        <v>15.2</v>
      </c>
      <c r="L508" s="49">
        <v>15.2</v>
      </c>
      <c r="M508" s="49">
        <v>15.2</v>
      </c>
      <c r="N508" s="49">
        <v>15.2</v>
      </c>
      <c r="O508" s="49">
        <v>15.2</v>
      </c>
      <c r="P508" s="49" t="s">
        <v>411</v>
      </c>
      <c r="Q508" s="48" t="s">
        <v>107</v>
      </c>
    </row>
    <row r="509" spans="1:16" ht="12.75">
      <c r="A509" s="121" t="s">
        <v>740</v>
      </c>
      <c r="B509" s="122"/>
      <c r="C509" s="122"/>
      <c r="D509" s="122"/>
      <c r="E509" s="122"/>
      <c r="F509" s="122"/>
      <c r="G509" s="122"/>
      <c r="H509" s="123"/>
      <c r="I509" s="111"/>
      <c r="J509" s="112"/>
      <c r="K509" s="112"/>
      <c r="L509" s="112"/>
      <c r="M509" s="112"/>
      <c r="N509" s="112"/>
      <c r="O509" s="112"/>
      <c r="P509" s="113"/>
    </row>
    <row r="510" spans="1:16" ht="15.75" customHeight="1">
      <c r="A510" s="102" t="s">
        <v>376</v>
      </c>
      <c r="B510" s="102"/>
      <c r="C510" s="102"/>
      <c r="D510" s="102"/>
      <c r="E510" s="102"/>
      <c r="F510" s="102"/>
      <c r="G510" s="102"/>
      <c r="H510" s="102"/>
      <c r="I510" s="82" t="s">
        <v>24</v>
      </c>
      <c r="J510" s="38" t="s">
        <v>24</v>
      </c>
      <c r="K510" s="38" t="s">
        <v>24</v>
      </c>
      <c r="L510" s="103" t="s">
        <v>161</v>
      </c>
      <c r="M510" s="104"/>
      <c r="N510" s="103" t="s">
        <v>386</v>
      </c>
      <c r="O510" s="104"/>
      <c r="P510" s="49"/>
    </row>
    <row r="511" spans="1:16" ht="30" customHeight="1">
      <c r="A511" s="102" t="s">
        <v>68</v>
      </c>
      <c r="B511" s="102"/>
      <c r="C511" s="102"/>
      <c r="D511" s="102"/>
      <c r="E511" s="102"/>
      <c r="F511" s="102"/>
      <c r="G511" s="102"/>
      <c r="H511" s="102"/>
      <c r="I511" s="82" t="s">
        <v>24</v>
      </c>
      <c r="J511" s="38" t="s">
        <v>24</v>
      </c>
      <c r="K511" s="38" t="s">
        <v>24</v>
      </c>
      <c r="L511" s="103" t="s">
        <v>814</v>
      </c>
      <c r="M511" s="104"/>
      <c r="N511" s="103" t="s">
        <v>387</v>
      </c>
      <c r="O511" s="104"/>
      <c r="P511" s="49"/>
    </row>
    <row r="512" spans="1:16" ht="39.75" customHeight="1">
      <c r="A512" s="102" t="s">
        <v>377</v>
      </c>
      <c r="B512" s="102"/>
      <c r="C512" s="102"/>
      <c r="D512" s="102"/>
      <c r="E512" s="102"/>
      <c r="F512" s="102"/>
      <c r="G512" s="102"/>
      <c r="H512" s="102"/>
      <c r="I512" s="82" t="s">
        <v>24</v>
      </c>
      <c r="J512" s="38" t="s">
        <v>24</v>
      </c>
      <c r="K512" s="38" t="s">
        <v>24</v>
      </c>
      <c r="L512" s="103" t="s">
        <v>159</v>
      </c>
      <c r="M512" s="104"/>
      <c r="N512" s="103" t="s">
        <v>107</v>
      </c>
      <c r="O512" s="104"/>
      <c r="P512" s="49"/>
    </row>
    <row r="513" spans="1:16" ht="30" customHeight="1">
      <c r="A513" s="102" t="s">
        <v>378</v>
      </c>
      <c r="B513" s="102"/>
      <c r="C513" s="102"/>
      <c r="D513" s="102"/>
      <c r="E513" s="102"/>
      <c r="F513" s="102"/>
      <c r="G513" s="102"/>
      <c r="H513" s="102"/>
      <c r="I513" s="82" t="s">
        <v>24</v>
      </c>
      <c r="J513" s="38" t="s">
        <v>24</v>
      </c>
      <c r="K513" s="38" t="s">
        <v>24</v>
      </c>
      <c r="L513" s="103" t="s">
        <v>161</v>
      </c>
      <c r="M513" s="104"/>
      <c r="N513" s="103" t="s">
        <v>386</v>
      </c>
      <c r="O513" s="104"/>
      <c r="P513" s="49"/>
    </row>
    <row r="514" spans="1:16" ht="27.75" customHeight="1">
      <c r="A514" s="102" t="s">
        <v>379</v>
      </c>
      <c r="B514" s="102"/>
      <c r="C514" s="102"/>
      <c r="D514" s="102"/>
      <c r="E514" s="102"/>
      <c r="F514" s="102"/>
      <c r="G514" s="102"/>
      <c r="H514" s="102"/>
      <c r="I514" s="82" t="s">
        <v>24</v>
      </c>
      <c r="J514" s="38" t="s">
        <v>24</v>
      </c>
      <c r="K514" s="38" t="s">
        <v>24</v>
      </c>
      <c r="L514" s="103" t="s">
        <v>161</v>
      </c>
      <c r="M514" s="104"/>
      <c r="N514" s="103" t="s">
        <v>386</v>
      </c>
      <c r="O514" s="104"/>
      <c r="P514" s="49"/>
    </row>
    <row r="515" spans="1:16" ht="15.75" customHeight="1">
      <c r="A515" s="102" t="s">
        <v>380</v>
      </c>
      <c r="B515" s="102"/>
      <c r="C515" s="102"/>
      <c r="D515" s="102"/>
      <c r="E515" s="102"/>
      <c r="F515" s="102"/>
      <c r="G515" s="102"/>
      <c r="H515" s="102"/>
      <c r="I515" s="38" t="s">
        <v>24</v>
      </c>
      <c r="J515" s="38" t="s">
        <v>24</v>
      </c>
      <c r="K515" s="38" t="s">
        <v>24</v>
      </c>
      <c r="L515" s="103" t="s">
        <v>161</v>
      </c>
      <c r="M515" s="104"/>
      <c r="N515" s="103" t="s">
        <v>386</v>
      </c>
      <c r="O515" s="104"/>
      <c r="P515" s="49"/>
    </row>
    <row r="516" spans="1:16" ht="28.5" customHeight="1">
      <c r="A516" s="102" t="s">
        <v>381</v>
      </c>
      <c r="B516" s="102"/>
      <c r="C516" s="102"/>
      <c r="D516" s="102"/>
      <c r="E516" s="102"/>
      <c r="F516" s="102"/>
      <c r="G516" s="102"/>
      <c r="H516" s="102"/>
      <c r="I516" s="82" t="s">
        <v>24</v>
      </c>
      <c r="J516" s="38" t="s">
        <v>24</v>
      </c>
      <c r="K516" s="38" t="s">
        <v>24</v>
      </c>
      <c r="L516" s="103" t="s">
        <v>401</v>
      </c>
      <c r="M516" s="104"/>
      <c r="N516" s="103" t="s">
        <v>388</v>
      </c>
      <c r="O516" s="104"/>
      <c r="P516" s="49"/>
    </row>
    <row r="517" spans="1:16" ht="18" customHeight="1">
      <c r="A517" s="102" t="s">
        <v>382</v>
      </c>
      <c r="B517" s="102"/>
      <c r="C517" s="102"/>
      <c r="D517" s="102"/>
      <c r="E517" s="102"/>
      <c r="F517" s="102"/>
      <c r="G517" s="102"/>
      <c r="H517" s="102"/>
      <c r="I517" s="82" t="s">
        <v>24</v>
      </c>
      <c r="J517" s="38" t="s">
        <v>24</v>
      </c>
      <c r="K517" s="38" t="s">
        <v>24</v>
      </c>
      <c r="L517" s="103" t="s">
        <v>161</v>
      </c>
      <c r="M517" s="104"/>
      <c r="N517" s="101" t="s">
        <v>386</v>
      </c>
      <c r="O517" s="101"/>
      <c r="P517" s="49"/>
    </row>
    <row r="518" spans="1:16" ht="27.75" customHeight="1">
      <c r="A518" s="102" t="s">
        <v>383</v>
      </c>
      <c r="B518" s="102"/>
      <c r="C518" s="102"/>
      <c r="D518" s="102"/>
      <c r="E518" s="102"/>
      <c r="F518" s="102"/>
      <c r="G518" s="102"/>
      <c r="H518" s="102"/>
      <c r="I518" s="82" t="s">
        <v>24</v>
      </c>
      <c r="J518" s="38" t="s">
        <v>24</v>
      </c>
      <c r="K518" s="38" t="s">
        <v>24</v>
      </c>
      <c r="L518" s="103" t="s">
        <v>161</v>
      </c>
      <c r="M518" s="104"/>
      <c r="N518" s="101" t="s">
        <v>386</v>
      </c>
      <c r="O518" s="101"/>
      <c r="P518" s="49"/>
    </row>
    <row r="519" spans="1:16" ht="17.25" customHeight="1">
      <c r="A519" s="102" t="s">
        <v>384</v>
      </c>
      <c r="B519" s="102"/>
      <c r="C519" s="102"/>
      <c r="D519" s="102"/>
      <c r="E519" s="102"/>
      <c r="F519" s="102"/>
      <c r="G519" s="102"/>
      <c r="H519" s="102"/>
      <c r="I519" s="82"/>
      <c r="J519" s="38"/>
      <c r="K519" s="38"/>
      <c r="L519" s="103" t="s">
        <v>161</v>
      </c>
      <c r="M519" s="104"/>
      <c r="N519" s="101" t="s">
        <v>386</v>
      </c>
      <c r="O519" s="101"/>
      <c r="P519" s="49"/>
    </row>
    <row r="520" spans="1:16" ht="15" customHeight="1">
      <c r="A520" s="102" t="s">
        <v>385</v>
      </c>
      <c r="B520" s="102"/>
      <c r="C520" s="102"/>
      <c r="D520" s="102"/>
      <c r="E520" s="102"/>
      <c r="F520" s="102"/>
      <c r="G520" s="102"/>
      <c r="H520" s="102"/>
      <c r="I520" s="82" t="s">
        <v>24</v>
      </c>
      <c r="J520" s="38" t="s">
        <v>24</v>
      </c>
      <c r="K520" s="38" t="s">
        <v>24</v>
      </c>
      <c r="L520" s="103" t="s">
        <v>161</v>
      </c>
      <c r="M520" s="104"/>
      <c r="N520" s="101" t="s">
        <v>386</v>
      </c>
      <c r="O520" s="101"/>
      <c r="P520" s="49"/>
    </row>
    <row r="521" spans="1:16" ht="12.75" customHeight="1">
      <c r="A521" s="141" t="s">
        <v>20</v>
      </c>
      <c r="B521" s="148" t="s">
        <v>39</v>
      </c>
      <c r="C521" s="103" t="s">
        <v>5</v>
      </c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4"/>
      <c r="P521" s="147" t="s">
        <v>21</v>
      </c>
    </row>
    <row r="522" spans="1:16" ht="84" customHeight="1">
      <c r="A522" s="142"/>
      <c r="B522" s="115"/>
      <c r="C522" s="43">
        <v>2018</v>
      </c>
      <c r="D522" s="43">
        <v>2019</v>
      </c>
      <c r="E522" s="43">
        <v>2020</v>
      </c>
      <c r="F522" s="43">
        <v>2021</v>
      </c>
      <c r="G522" s="43">
        <v>2022</v>
      </c>
      <c r="H522" s="43">
        <v>2023</v>
      </c>
      <c r="I522" s="43">
        <v>2024</v>
      </c>
      <c r="J522" s="43">
        <v>2025</v>
      </c>
      <c r="K522" s="43">
        <v>2026</v>
      </c>
      <c r="L522" s="43">
        <v>2027</v>
      </c>
      <c r="M522" s="43">
        <v>2028</v>
      </c>
      <c r="N522" s="43">
        <v>2029</v>
      </c>
      <c r="O522" s="43">
        <v>2030</v>
      </c>
      <c r="P522" s="148"/>
    </row>
    <row r="523" spans="1:16" ht="12.75">
      <c r="A523" s="153" t="s">
        <v>28</v>
      </c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8"/>
    </row>
    <row r="524" spans="1:17" ht="54.75" customHeight="1">
      <c r="A524" s="50" t="s">
        <v>389</v>
      </c>
      <c r="B524" s="96" t="s">
        <v>777</v>
      </c>
      <c r="C524" s="96" t="s">
        <v>788</v>
      </c>
      <c r="D524" s="103" t="s">
        <v>46</v>
      </c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4"/>
      <c r="P524" s="97" t="s">
        <v>390</v>
      </c>
      <c r="Q524" s="48" t="s">
        <v>386</v>
      </c>
    </row>
    <row r="525" spans="1:16" ht="12.75">
      <c r="A525" s="153" t="s">
        <v>29</v>
      </c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8"/>
    </row>
    <row r="526" spans="1:17" ht="59.25" customHeight="1">
      <c r="A526" s="50" t="s">
        <v>391</v>
      </c>
      <c r="B526" s="96">
        <v>273.6</v>
      </c>
      <c r="C526" s="98">
        <v>283.7</v>
      </c>
      <c r="D526" s="98">
        <v>295</v>
      </c>
      <c r="E526" s="98">
        <v>306.8</v>
      </c>
      <c r="F526" s="98">
        <v>318.5</v>
      </c>
      <c r="G526" s="98">
        <v>330</v>
      </c>
      <c r="H526" s="98">
        <v>341.2</v>
      </c>
      <c r="I526" s="98">
        <v>352.5</v>
      </c>
      <c r="J526" s="98">
        <v>363.7</v>
      </c>
      <c r="K526" s="98">
        <v>375.4</v>
      </c>
      <c r="L526" s="98">
        <v>387.4</v>
      </c>
      <c r="M526" s="98">
        <v>399.8</v>
      </c>
      <c r="N526" s="98">
        <v>412.6</v>
      </c>
      <c r="O526" s="98">
        <v>425.8</v>
      </c>
      <c r="P526" s="97" t="s">
        <v>396</v>
      </c>
      <c r="Q526" s="48" t="s">
        <v>386</v>
      </c>
    </row>
    <row r="527" spans="1:17" ht="52.5" customHeight="1">
      <c r="A527" s="50" t="s">
        <v>392</v>
      </c>
      <c r="B527" s="96">
        <v>12.7</v>
      </c>
      <c r="C527" s="96">
        <v>13.2</v>
      </c>
      <c r="D527" s="96">
        <v>13.7</v>
      </c>
      <c r="E527" s="96">
        <v>14.2</v>
      </c>
      <c r="F527" s="98">
        <v>14.8</v>
      </c>
      <c r="G527" s="98">
        <v>15.3</v>
      </c>
      <c r="H527" s="98">
        <v>15.8</v>
      </c>
      <c r="I527" s="98">
        <v>16.4</v>
      </c>
      <c r="J527" s="98">
        <v>16.9</v>
      </c>
      <c r="K527" s="98">
        <v>17.4</v>
      </c>
      <c r="L527" s="98">
        <v>18</v>
      </c>
      <c r="M527" s="98">
        <v>18.6</v>
      </c>
      <c r="N527" s="98">
        <v>19.2</v>
      </c>
      <c r="O527" s="96">
        <v>19.8</v>
      </c>
      <c r="P527" s="97" t="s">
        <v>396</v>
      </c>
      <c r="Q527" s="48" t="s">
        <v>386</v>
      </c>
    </row>
    <row r="528" spans="1:17" ht="53.25" customHeight="1">
      <c r="A528" s="50" t="s">
        <v>393</v>
      </c>
      <c r="B528" s="49">
        <v>0.1</v>
      </c>
      <c r="C528" s="49">
        <v>0</v>
      </c>
      <c r="D528" s="49">
        <v>0</v>
      </c>
      <c r="E528" s="49">
        <v>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97" t="s">
        <v>397</v>
      </c>
      <c r="Q528" s="48" t="s">
        <v>386</v>
      </c>
    </row>
    <row r="529" spans="1:17" ht="40.5" customHeight="1">
      <c r="A529" s="50" t="s">
        <v>394</v>
      </c>
      <c r="B529" s="49">
        <v>0</v>
      </c>
      <c r="C529" s="49">
        <v>0</v>
      </c>
      <c r="D529" s="49">
        <v>0</v>
      </c>
      <c r="E529" s="49">
        <v>0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97" t="s">
        <v>398</v>
      </c>
      <c r="Q529" s="48" t="s">
        <v>386</v>
      </c>
    </row>
    <row r="530" spans="1:17" ht="16.5" customHeight="1">
      <c r="A530" s="50" t="s">
        <v>395</v>
      </c>
      <c r="B530" s="96">
        <v>0</v>
      </c>
      <c r="C530" s="96">
        <v>0</v>
      </c>
      <c r="D530" s="96">
        <v>0</v>
      </c>
      <c r="E530" s="96">
        <v>0</v>
      </c>
      <c r="F530" s="96">
        <v>0</v>
      </c>
      <c r="G530" s="96">
        <v>0</v>
      </c>
      <c r="H530" s="96">
        <v>0</v>
      </c>
      <c r="I530" s="96">
        <v>0</v>
      </c>
      <c r="J530" s="96">
        <v>0</v>
      </c>
      <c r="K530" s="96">
        <v>0</v>
      </c>
      <c r="L530" s="96">
        <v>0</v>
      </c>
      <c r="M530" s="96">
        <v>0</v>
      </c>
      <c r="N530" s="96">
        <v>0</v>
      </c>
      <c r="O530" s="96">
        <v>0</v>
      </c>
      <c r="P530" s="97" t="s">
        <v>399</v>
      </c>
      <c r="Q530" s="48" t="s">
        <v>386</v>
      </c>
    </row>
    <row r="531" ht="12.75">
      <c r="A531" s="99"/>
    </row>
    <row r="532" spans="1:17" ht="18.75" customHeight="1">
      <c r="A532" s="166" t="s">
        <v>7</v>
      </c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00"/>
    </row>
  </sheetData>
  <sheetProtection/>
  <mergeCells count="1010">
    <mergeCell ref="Q10:Q11"/>
    <mergeCell ref="A523:P523"/>
    <mergeCell ref="A525:P525"/>
    <mergeCell ref="D524:O524"/>
    <mergeCell ref="N517:O517"/>
    <mergeCell ref="I163:P163"/>
    <mergeCell ref="I137:P137"/>
    <mergeCell ref="A245:H245"/>
    <mergeCell ref="N245:O245"/>
    <mergeCell ref="L166:M166"/>
    <mergeCell ref="L515:M515"/>
    <mergeCell ref="N515:O515"/>
    <mergeCell ref="A512:H512"/>
    <mergeCell ref="N513:O513"/>
    <mergeCell ref="N510:O510"/>
    <mergeCell ref="A501:H501"/>
    <mergeCell ref="N501:O501"/>
    <mergeCell ref="A532:P532"/>
    <mergeCell ref="A521:A522"/>
    <mergeCell ref="B521:B522"/>
    <mergeCell ref="C521:O521"/>
    <mergeCell ref="P521:P522"/>
    <mergeCell ref="A511:H511"/>
    <mergeCell ref="N511:O511"/>
    <mergeCell ref="A517:H517"/>
    <mergeCell ref="N512:O512"/>
    <mergeCell ref="A513:H513"/>
    <mergeCell ref="A516:H516"/>
    <mergeCell ref="N516:O516"/>
    <mergeCell ref="A514:H514"/>
    <mergeCell ref="L514:M514"/>
    <mergeCell ref="A503:A504"/>
    <mergeCell ref="B503:B504"/>
    <mergeCell ref="D503:O503"/>
    <mergeCell ref="L511:M511"/>
    <mergeCell ref="N514:O514"/>
    <mergeCell ref="A515:H515"/>
    <mergeCell ref="P503:P504"/>
    <mergeCell ref="A510:H510"/>
    <mergeCell ref="I509:P509"/>
    <mergeCell ref="A509:H509"/>
    <mergeCell ref="A502:H502"/>
    <mergeCell ref="L502:M502"/>
    <mergeCell ref="N502:O502"/>
    <mergeCell ref="A505:O505"/>
    <mergeCell ref="A499:H499"/>
    <mergeCell ref="L499:M499"/>
    <mergeCell ref="N499:O499"/>
    <mergeCell ref="A500:H500"/>
    <mergeCell ref="L500:M500"/>
    <mergeCell ref="N500:O500"/>
    <mergeCell ref="A496:H496"/>
    <mergeCell ref="N496:O496"/>
    <mergeCell ref="A497:H497"/>
    <mergeCell ref="L497:M497"/>
    <mergeCell ref="N497:O497"/>
    <mergeCell ref="A498:H498"/>
    <mergeCell ref="L498:M498"/>
    <mergeCell ref="N498:O498"/>
    <mergeCell ref="P479:P480"/>
    <mergeCell ref="A476:H476"/>
    <mergeCell ref="A477:H477"/>
    <mergeCell ref="A481:P481"/>
    <mergeCell ref="A485:O485"/>
    <mergeCell ref="A495:H495"/>
    <mergeCell ref="I495:P495"/>
    <mergeCell ref="N477:O477"/>
    <mergeCell ref="L478:M478"/>
    <mergeCell ref="A474:H474"/>
    <mergeCell ref="N474:O474"/>
    <mergeCell ref="A475:H475"/>
    <mergeCell ref="N475:O475"/>
    <mergeCell ref="A479:A480"/>
    <mergeCell ref="B479:B480"/>
    <mergeCell ref="D479:O479"/>
    <mergeCell ref="N478:O478"/>
    <mergeCell ref="A478:H478"/>
    <mergeCell ref="N476:O476"/>
    <mergeCell ref="L517:M517"/>
    <mergeCell ref="A469:H469"/>
    <mergeCell ref="N470:O470"/>
    <mergeCell ref="A470:H470"/>
    <mergeCell ref="A471:H471"/>
    <mergeCell ref="N471:O471"/>
    <mergeCell ref="A472:H472"/>
    <mergeCell ref="N472:O472"/>
    <mergeCell ref="A473:H473"/>
    <mergeCell ref="N473:O473"/>
    <mergeCell ref="A462:H462"/>
    <mergeCell ref="N462:O462"/>
    <mergeCell ref="A463:H463"/>
    <mergeCell ref="N463:O463"/>
    <mergeCell ref="L516:M516"/>
    <mergeCell ref="N464:O464"/>
    <mergeCell ref="A465:H465"/>
    <mergeCell ref="N465:O465"/>
    <mergeCell ref="A466:H466"/>
    <mergeCell ref="L477:M477"/>
    <mergeCell ref="B457:B458"/>
    <mergeCell ref="D457:O457"/>
    <mergeCell ref="P457:P458"/>
    <mergeCell ref="A459:O459"/>
    <mergeCell ref="A461:H461"/>
    <mergeCell ref="I461:P461"/>
    <mergeCell ref="A518:H518"/>
    <mergeCell ref="A520:H520"/>
    <mergeCell ref="L518:M518"/>
    <mergeCell ref="N518:O518"/>
    <mergeCell ref="N520:O520"/>
    <mergeCell ref="L520:M520"/>
    <mergeCell ref="A519:H519"/>
    <mergeCell ref="L519:M519"/>
    <mergeCell ref="N519:O519"/>
    <mergeCell ref="A468:H468"/>
    <mergeCell ref="N468:O468"/>
    <mergeCell ref="N454:O454"/>
    <mergeCell ref="A23:P23"/>
    <mergeCell ref="A454:H454"/>
    <mergeCell ref="A453:H453"/>
    <mergeCell ref="N453:O453"/>
    <mergeCell ref="A452:H452"/>
    <mergeCell ref="A449:H449"/>
    <mergeCell ref="A457:A458"/>
    <mergeCell ref="A447:H447"/>
    <mergeCell ref="N447:O447"/>
    <mergeCell ref="L472:M472"/>
    <mergeCell ref="A450:H450"/>
    <mergeCell ref="N456:O456"/>
    <mergeCell ref="A456:H456"/>
    <mergeCell ref="N452:O452"/>
    <mergeCell ref="A451:H451"/>
    <mergeCell ref="N451:O451"/>
    <mergeCell ref="L451:M451"/>
    <mergeCell ref="D441:O441"/>
    <mergeCell ref="A448:H448"/>
    <mergeCell ref="L475:M475"/>
    <mergeCell ref="N466:O466"/>
    <mergeCell ref="A464:H464"/>
    <mergeCell ref="L464:M464"/>
    <mergeCell ref="A467:H467"/>
    <mergeCell ref="L473:M473"/>
    <mergeCell ref="L474:M474"/>
    <mergeCell ref="N467:O467"/>
    <mergeCell ref="L471:M471"/>
    <mergeCell ref="L501:M501"/>
    <mergeCell ref="P441:P442"/>
    <mergeCell ref="A443:P443"/>
    <mergeCell ref="A446:H446"/>
    <mergeCell ref="I446:P446"/>
    <mergeCell ref="A441:A442"/>
    <mergeCell ref="B441:B442"/>
    <mergeCell ref="L470:M470"/>
    <mergeCell ref="L466:M466"/>
    <mergeCell ref="L456:M456"/>
    <mergeCell ref="L469:M469"/>
    <mergeCell ref="L513:M513"/>
    <mergeCell ref="L512:M512"/>
    <mergeCell ref="L465:M465"/>
    <mergeCell ref="L476:M476"/>
    <mergeCell ref="L468:M468"/>
    <mergeCell ref="L463:M463"/>
    <mergeCell ref="L467:M467"/>
    <mergeCell ref="L510:M510"/>
    <mergeCell ref="A437:H437"/>
    <mergeCell ref="N437:O437"/>
    <mergeCell ref="A438:H438"/>
    <mergeCell ref="N438:O438"/>
    <mergeCell ref="A439:H439"/>
    <mergeCell ref="N439:O439"/>
    <mergeCell ref="L438:M438"/>
    <mergeCell ref="L439:M439"/>
    <mergeCell ref="L437:M437"/>
    <mergeCell ref="I434:P434"/>
    <mergeCell ref="D426:O426"/>
    <mergeCell ref="A435:H435"/>
    <mergeCell ref="N435:O435"/>
    <mergeCell ref="A436:H436"/>
    <mergeCell ref="L436:M436"/>
    <mergeCell ref="N436:O436"/>
    <mergeCell ref="A434:H434"/>
    <mergeCell ref="D429:O429"/>
    <mergeCell ref="A440:H440"/>
    <mergeCell ref="L440:M440"/>
    <mergeCell ref="N440:O440"/>
    <mergeCell ref="N422:O422"/>
    <mergeCell ref="A423:H423"/>
    <mergeCell ref="L423:M423"/>
    <mergeCell ref="N423:O423"/>
    <mergeCell ref="A425:H425"/>
    <mergeCell ref="L425:M425"/>
    <mergeCell ref="N425:O425"/>
    <mergeCell ref="A414:A415"/>
    <mergeCell ref="B414:B415"/>
    <mergeCell ref="A430:P430"/>
    <mergeCell ref="A426:A427"/>
    <mergeCell ref="P426:P427"/>
    <mergeCell ref="P414:P415"/>
    <mergeCell ref="I420:P420"/>
    <mergeCell ref="D414:O414"/>
    <mergeCell ref="B426:B427"/>
    <mergeCell ref="A421:H421"/>
    <mergeCell ref="N421:O421"/>
    <mergeCell ref="A422:H422"/>
    <mergeCell ref="L422:M422"/>
    <mergeCell ref="L421:M421"/>
    <mergeCell ref="A424:H424"/>
    <mergeCell ref="N424:O424"/>
    <mergeCell ref="A403:A404"/>
    <mergeCell ref="B403:B404"/>
    <mergeCell ref="D403:O403"/>
    <mergeCell ref="A412:H412"/>
    <mergeCell ref="L412:M412"/>
    <mergeCell ref="L413:M413"/>
    <mergeCell ref="A413:H413"/>
    <mergeCell ref="N412:O412"/>
    <mergeCell ref="N413:O413"/>
    <mergeCell ref="A393:A394"/>
    <mergeCell ref="B393:B394"/>
    <mergeCell ref="N402:O402"/>
    <mergeCell ref="D393:O393"/>
    <mergeCell ref="A411:H411"/>
    <mergeCell ref="L411:M411"/>
    <mergeCell ref="A405:P405"/>
    <mergeCell ref="A410:H410"/>
    <mergeCell ref="P403:P404"/>
    <mergeCell ref="I410:P410"/>
    <mergeCell ref="A389:H389"/>
    <mergeCell ref="N389:O389"/>
    <mergeCell ref="L450:M450"/>
    <mergeCell ref="A390:H390"/>
    <mergeCell ref="L390:M390"/>
    <mergeCell ref="N390:O390"/>
    <mergeCell ref="A395:P395"/>
    <mergeCell ref="A397:P397"/>
    <mergeCell ref="L449:M449"/>
    <mergeCell ref="A401:H401"/>
    <mergeCell ref="L452:M452"/>
    <mergeCell ref="L454:M454"/>
    <mergeCell ref="D396:O396"/>
    <mergeCell ref="I399:P399"/>
    <mergeCell ref="N449:O449"/>
    <mergeCell ref="A399:H399"/>
    <mergeCell ref="L453:M453"/>
    <mergeCell ref="A400:H400"/>
    <mergeCell ref="N401:O401"/>
    <mergeCell ref="A402:H402"/>
    <mergeCell ref="P393:P394"/>
    <mergeCell ref="L462:M462"/>
    <mergeCell ref="L448:M448"/>
    <mergeCell ref="N448:O448"/>
    <mergeCell ref="N391:O391"/>
    <mergeCell ref="N411:O411"/>
    <mergeCell ref="A416:P416"/>
    <mergeCell ref="A418:P418"/>
    <mergeCell ref="A420:H420"/>
    <mergeCell ref="A392:H392"/>
    <mergeCell ref="I387:P387"/>
    <mergeCell ref="A386:P386"/>
    <mergeCell ref="A388:H388"/>
    <mergeCell ref="N388:O388"/>
    <mergeCell ref="P381:P382"/>
    <mergeCell ref="A387:H387"/>
    <mergeCell ref="A383:P383"/>
    <mergeCell ref="A381:A382"/>
    <mergeCell ref="B381:B382"/>
    <mergeCell ref="D381:O381"/>
    <mergeCell ref="N378:O378"/>
    <mergeCell ref="L379:M379"/>
    <mergeCell ref="A380:H380"/>
    <mergeCell ref="N380:O380"/>
    <mergeCell ref="N379:O379"/>
    <mergeCell ref="L380:M380"/>
    <mergeCell ref="A379:H379"/>
    <mergeCell ref="A378:H378"/>
    <mergeCell ref="P370:P371"/>
    <mergeCell ref="A370:A371"/>
    <mergeCell ref="B370:B371"/>
    <mergeCell ref="A376:H376"/>
    <mergeCell ref="N376:O376"/>
    <mergeCell ref="D370:O370"/>
    <mergeCell ref="A375:H375"/>
    <mergeCell ref="I374:P374"/>
    <mergeCell ref="L375:M375"/>
    <mergeCell ref="A374:H374"/>
    <mergeCell ref="A368:H368"/>
    <mergeCell ref="A369:H369"/>
    <mergeCell ref="L369:M369"/>
    <mergeCell ref="N369:O369"/>
    <mergeCell ref="L365:M365"/>
    <mergeCell ref="L366:M366"/>
    <mergeCell ref="N366:O366"/>
    <mergeCell ref="A367:H367"/>
    <mergeCell ref="L368:M368"/>
    <mergeCell ref="A365:H365"/>
    <mergeCell ref="N364:O364"/>
    <mergeCell ref="A363:H363"/>
    <mergeCell ref="D357:O357"/>
    <mergeCell ref="P357:P358"/>
    <mergeCell ref="D360:O360"/>
    <mergeCell ref="A361:P361"/>
    <mergeCell ref="A357:A358"/>
    <mergeCell ref="N365:O365"/>
    <mergeCell ref="N367:O367"/>
    <mergeCell ref="A356:H356"/>
    <mergeCell ref="N356:O356"/>
    <mergeCell ref="A366:H366"/>
    <mergeCell ref="A359:P359"/>
    <mergeCell ref="L367:M367"/>
    <mergeCell ref="L364:M364"/>
    <mergeCell ref="A364:H364"/>
    <mergeCell ref="A354:H354"/>
    <mergeCell ref="A355:H355"/>
    <mergeCell ref="N354:O354"/>
    <mergeCell ref="N355:O355"/>
    <mergeCell ref="L355:M355"/>
    <mergeCell ref="L356:M356"/>
    <mergeCell ref="A350:H350"/>
    <mergeCell ref="N350:O350"/>
    <mergeCell ref="A351:H351"/>
    <mergeCell ref="N351:O351"/>
    <mergeCell ref="A352:H352"/>
    <mergeCell ref="N353:O353"/>
    <mergeCell ref="A353:H353"/>
    <mergeCell ref="N352:O352"/>
    <mergeCell ref="L353:M353"/>
    <mergeCell ref="L350:M350"/>
    <mergeCell ref="A348:H348"/>
    <mergeCell ref="N348:O348"/>
    <mergeCell ref="A349:H349"/>
    <mergeCell ref="N349:O349"/>
    <mergeCell ref="L337:M337"/>
    <mergeCell ref="L338:M338"/>
    <mergeCell ref="L339:M339"/>
    <mergeCell ref="A338:H338"/>
    <mergeCell ref="N338:O338"/>
    <mergeCell ref="A342:P342"/>
    <mergeCell ref="I347:P347"/>
    <mergeCell ref="A340:A341"/>
    <mergeCell ref="B340:B341"/>
    <mergeCell ref="D340:O340"/>
    <mergeCell ref="A347:H347"/>
    <mergeCell ref="A335:H335"/>
    <mergeCell ref="N335:O335"/>
    <mergeCell ref="A339:H339"/>
    <mergeCell ref="N339:O339"/>
    <mergeCell ref="A336:H336"/>
    <mergeCell ref="N336:O336"/>
    <mergeCell ref="A337:H337"/>
    <mergeCell ref="A334:H334"/>
    <mergeCell ref="L334:M334"/>
    <mergeCell ref="N337:O337"/>
    <mergeCell ref="A333:H333"/>
    <mergeCell ref="N333:O333"/>
    <mergeCell ref="L333:M333"/>
    <mergeCell ref="L331:M331"/>
    <mergeCell ref="L332:M332"/>
    <mergeCell ref="N334:O334"/>
    <mergeCell ref="A321:O321"/>
    <mergeCell ref="P319:P320"/>
    <mergeCell ref="A319:A320"/>
    <mergeCell ref="D322:O322"/>
    <mergeCell ref="A331:H331"/>
    <mergeCell ref="N331:O331"/>
    <mergeCell ref="A455:H455"/>
    <mergeCell ref="A328:H328"/>
    <mergeCell ref="N328:O328"/>
    <mergeCell ref="A329:H329"/>
    <mergeCell ref="N329:O329"/>
    <mergeCell ref="A327:H327"/>
    <mergeCell ref="L327:M327"/>
    <mergeCell ref="N327:O327"/>
    <mergeCell ref="A332:H332"/>
    <mergeCell ref="N332:O332"/>
    <mergeCell ref="D417:O417"/>
    <mergeCell ref="A428:P428"/>
    <mergeCell ref="L335:M335"/>
    <mergeCell ref="A330:H330"/>
    <mergeCell ref="L336:M336"/>
    <mergeCell ref="L354:M354"/>
    <mergeCell ref="L330:M330"/>
    <mergeCell ref="L392:M392"/>
    <mergeCell ref="L391:M391"/>
    <mergeCell ref="N392:O392"/>
    <mergeCell ref="N312:O312"/>
    <mergeCell ref="A313:H313"/>
    <mergeCell ref="N313:O313"/>
    <mergeCell ref="N318:O318"/>
    <mergeCell ref="A314:H314"/>
    <mergeCell ref="A316:H316"/>
    <mergeCell ref="A317:H317"/>
    <mergeCell ref="N317:O317"/>
    <mergeCell ref="A315:H315"/>
    <mergeCell ref="N315:O315"/>
    <mergeCell ref="A318:H318"/>
    <mergeCell ref="N330:O330"/>
    <mergeCell ref="L328:M328"/>
    <mergeCell ref="L329:M329"/>
    <mergeCell ref="A323:P323"/>
    <mergeCell ref="L318:M318"/>
    <mergeCell ref="A326:H326"/>
    <mergeCell ref="I326:P326"/>
    <mergeCell ref="B319:B320"/>
    <mergeCell ref="D319:O319"/>
    <mergeCell ref="L317:M317"/>
    <mergeCell ref="A311:H311"/>
    <mergeCell ref="N311:O311"/>
    <mergeCell ref="A305:O305"/>
    <mergeCell ref="L310:M310"/>
    <mergeCell ref="L311:M311"/>
    <mergeCell ref="N316:O316"/>
    <mergeCell ref="L313:M313"/>
    <mergeCell ref="L316:M316"/>
    <mergeCell ref="L312:M312"/>
    <mergeCell ref="A312:H312"/>
    <mergeCell ref="A302:H302"/>
    <mergeCell ref="N302:O302"/>
    <mergeCell ref="B303:B304"/>
    <mergeCell ref="P303:P304"/>
    <mergeCell ref="A310:H310"/>
    <mergeCell ref="N310:O310"/>
    <mergeCell ref="A307:O307"/>
    <mergeCell ref="A309:H309"/>
    <mergeCell ref="A303:A304"/>
    <mergeCell ref="N297:O297"/>
    <mergeCell ref="N300:O300"/>
    <mergeCell ref="A301:H301"/>
    <mergeCell ref="N301:O301"/>
    <mergeCell ref="N314:O314"/>
    <mergeCell ref="L351:M351"/>
    <mergeCell ref="A298:H298"/>
    <mergeCell ref="N298:O298"/>
    <mergeCell ref="A299:H299"/>
    <mergeCell ref="N299:O299"/>
    <mergeCell ref="A294:H294"/>
    <mergeCell ref="N294:O294"/>
    <mergeCell ref="A295:H295"/>
    <mergeCell ref="N295:O295"/>
    <mergeCell ref="A300:H300"/>
    <mergeCell ref="L297:M297"/>
    <mergeCell ref="L295:M295"/>
    <mergeCell ref="A296:H296"/>
    <mergeCell ref="N296:O296"/>
    <mergeCell ref="A297:H297"/>
    <mergeCell ref="B283:B284"/>
    <mergeCell ref="D283:O283"/>
    <mergeCell ref="D286:O286"/>
    <mergeCell ref="I293:P293"/>
    <mergeCell ref="P283:P284"/>
    <mergeCell ref="A285:O285"/>
    <mergeCell ref="P267:P268"/>
    <mergeCell ref="A269:O269"/>
    <mergeCell ref="D270:O270"/>
    <mergeCell ref="A271:O271"/>
    <mergeCell ref="A287:O287"/>
    <mergeCell ref="A282:H282"/>
    <mergeCell ref="N282:O282"/>
    <mergeCell ref="A267:A268"/>
    <mergeCell ref="B267:B268"/>
    <mergeCell ref="N281:O281"/>
    <mergeCell ref="L276:M276"/>
    <mergeCell ref="L262:M262"/>
    <mergeCell ref="N262:O262"/>
    <mergeCell ref="A263:H263"/>
    <mergeCell ref="L263:M263"/>
    <mergeCell ref="N263:O263"/>
    <mergeCell ref="D267:O267"/>
    <mergeCell ref="L264:M264"/>
    <mergeCell ref="N264:O264"/>
    <mergeCell ref="L266:M266"/>
    <mergeCell ref="N266:O266"/>
    <mergeCell ref="N258:O258"/>
    <mergeCell ref="A261:H261"/>
    <mergeCell ref="L261:M261"/>
    <mergeCell ref="L259:M259"/>
    <mergeCell ref="A262:H262"/>
    <mergeCell ref="A277:H277"/>
    <mergeCell ref="N277:O277"/>
    <mergeCell ref="A278:H278"/>
    <mergeCell ref="N278:O278"/>
    <mergeCell ref="B290:O290"/>
    <mergeCell ref="A279:H279"/>
    <mergeCell ref="N279:O279"/>
    <mergeCell ref="A280:H280"/>
    <mergeCell ref="N280:O280"/>
    <mergeCell ref="L278:M278"/>
    <mergeCell ref="A273:H273"/>
    <mergeCell ref="A248:A249"/>
    <mergeCell ref="B248:B249"/>
    <mergeCell ref="D248:O248"/>
    <mergeCell ref="A256:H256"/>
    <mergeCell ref="I256:P256"/>
    <mergeCell ref="L258:M258"/>
    <mergeCell ref="A265:H265"/>
    <mergeCell ref="L265:M265"/>
    <mergeCell ref="A266:H266"/>
    <mergeCell ref="P248:P249"/>
    <mergeCell ref="A260:H260"/>
    <mergeCell ref="A243:H243"/>
    <mergeCell ref="N243:O243"/>
    <mergeCell ref="A244:H244"/>
    <mergeCell ref="N244:O244"/>
    <mergeCell ref="A246:H246"/>
    <mergeCell ref="A247:H247"/>
    <mergeCell ref="I257:P257"/>
    <mergeCell ref="N246:O246"/>
    <mergeCell ref="P209:P210"/>
    <mergeCell ref="A241:H241"/>
    <mergeCell ref="N241:O241"/>
    <mergeCell ref="N242:O242"/>
    <mergeCell ref="I239:P239"/>
    <mergeCell ref="L241:M241"/>
    <mergeCell ref="L240:M240"/>
    <mergeCell ref="L231:M231"/>
    <mergeCell ref="N231:O231"/>
    <mergeCell ref="A232:H232"/>
    <mergeCell ref="A209:A210"/>
    <mergeCell ref="B209:B210"/>
    <mergeCell ref="D209:O209"/>
    <mergeCell ref="N228:O228"/>
    <mergeCell ref="A230:H230"/>
    <mergeCell ref="L230:M230"/>
    <mergeCell ref="N230:O230"/>
    <mergeCell ref="L208:M208"/>
    <mergeCell ref="A208:H208"/>
    <mergeCell ref="P234:P235"/>
    <mergeCell ref="A236:P236"/>
    <mergeCell ref="A229:H229"/>
    <mergeCell ref="L229:M229"/>
    <mergeCell ref="N229:O229"/>
    <mergeCell ref="A228:H228"/>
    <mergeCell ref="L228:M228"/>
    <mergeCell ref="A211:P211"/>
    <mergeCell ref="L315:M315"/>
    <mergeCell ref="N233:O233"/>
    <mergeCell ref="A234:A235"/>
    <mergeCell ref="B234:B235"/>
    <mergeCell ref="D234:O234"/>
    <mergeCell ref="A231:H231"/>
    <mergeCell ref="D251:O251"/>
    <mergeCell ref="L245:M245"/>
    <mergeCell ref="A274:H274"/>
    <mergeCell ref="N274:O274"/>
    <mergeCell ref="A205:H205"/>
    <mergeCell ref="L205:M205"/>
    <mergeCell ref="N205:O205"/>
    <mergeCell ref="A206:H206"/>
    <mergeCell ref="N206:O206"/>
    <mergeCell ref="A207:H207"/>
    <mergeCell ref="L207:M207"/>
    <mergeCell ref="N207:O207"/>
    <mergeCell ref="A203:H203"/>
    <mergeCell ref="L203:M203"/>
    <mergeCell ref="N203:O203"/>
    <mergeCell ref="A204:H204"/>
    <mergeCell ref="L204:M204"/>
    <mergeCell ref="N204:O204"/>
    <mergeCell ref="A201:H201"/>
    <mergeCell ref="L201:M201"/>
    <mergeCell ref="N201:O201"/>
    <mergeCell ref="A202:H202"/>
    <mergeCell ref="L202:M202"/>
    <mergeCell ref="N202:O202"/>
    <mergeCell ref="A199:H199"/>
    <mergeCell ref="L199:M199"/>
    <mergeCell ref="N199:O199"/>
    <mergeCell ref="A197:H197"/>
    <mergeCell ref="L197:M197"/>
    <mergeCell ref="A200:H200"/>
    <mergeCell ref="L200:M200"/>
    <mergeCell ref="N200:O200"/>
    <mergeCell ref="P179:P180"/>
    <mergeCell ref="A194:P194"/>
    <mergeCell ref="I195:P195"/>
    <mergeCell ref="N197:O197"/>
    <mergeCell ref="A198:H198"/>
    <mergeCell ref="L198:M198"/>
    <mergeCell ref="N198:O198"/>
    <mergeCell ref="N170:O170"/>
    <mergeCell ref="A171:H171"/>
    <mergeCell ref="L171:M171"/>
    <mergeCell ref="N171:O171"/>
    <mergeCell ref="A168:H168"/>
    <mergeCell ref="A169:H169"/>
    <mergeCell ref="N169:O169"/>
    <mergeCell ref="L169:M169"/>
    <mergeCell ref="L168:M168"/>
    <mergeCell ref="N168:O168"/>
    <mergeCell ref="A167:H167"/>
    <mergeCell ref="N167:O167"/>
    <mergeCell ref="A165:H165"/>
    <mergeCell ref="N165:O165"/>
    <mergeCell ref="P147:P148"/>
    <mergeCell ref="A149:P149"/>
    <mergeCell ref="A147:A148"/>
    <mergeCell ref="A164:H164"/>
    <mergeCell ref="A166:H166"/>
    <mergeCell ref="B147:B148"/>
    <mergeCell ref="D147:O147"/>
    <mergeCell ref="A141:H141"/>
    <mergeCell ref="N141:O141"/>
    <mergeCell ref="A146:H146"/>
    <mergeCell ref="N146:O146"/>
    <mergeCell ref="L165:M165"/>
    <mergeCell ref="N164:O164"/>
    <mergeCell ref="A163:H163"/>
    <mergeCell ref="A140:H140"/>
    <mergeCell ref="A137:H137"/>
    <mergeCell ref="B127:B128"/>
    <mergeCell ref="D127:O127"/>
    <mergeCell ref="A124:H124"/>
    <mergeCell ref="A125:H125"/>
    <mergeCell ref="N125:O125"/>
    <mergeCell ref="A126:H126"/>
    <mergeCell ref="N124:O124"/>
    <mergeCell ref="L124:M124"/>
    <mergeCell ref="A121:H121"/>
    <mergeCell ref="N121:O121"/>
    <mergeCell ref="N138:O138"/>
    <mergeCell ref="A129:P129"/>
    <mergeCell ref="A131:P131"/>
    <mergeCell ref="P127:P128"/>
    <mergeCell ref="L138:M138"/>
    <mergeCell ref="L125:M125"/>
    <mergeCell ref="L126:M126"/>
    <mergeCell ref="N117:O117"/>
    <mergeCell ref="D130:O130"/>
    <mergeCell ref="A138:H138"/>
    <mergeCell ref="A123:H123"/>
    <mergeCell ref="A120:H120"/>
    <mergeCell ref="L120:M120"/>
    <mergeCell ref="N120:O120"/>
    <mergeCell ref="A122:H122"/>
    <mergeCell ref="N122:O122"/>
    <mergeCell ref="A127:A128"/>
    <mergeCell ref="L139:M139"/>
    <mergeCell ref="A139:H139"/>
    <mergeCell ref="A112:H112"/>
    <mergeCell ref="A119:H119"/>
    <mergeCell ref="L115:M115"/>
    <mergeCell ref="L116:M116"/>
    <mergeCell ref="L113:M113"/>
    <mergeCell ref="L118:M118"/>
    <mergeCell ref="L119:M119"/>
    <mergeCell ref="L117:M117"/>
    <mergeCell ref="A118:H118"/>
    <mergeCell ref="N118:O118"/>
    <mergeCell ref="A114:H114"/>
    <mergeCell ref="N114:O114"/>
    <mergeCell ref="A115:H115"/>
    <mergeCell ref="N115:O115"/>
    <mergeCell ref="L114:M114"/>
    <mergeCell ref="A116:H116"/>
    <mergeCell ref="N116:O116"/>
    <mergeCell ref="A117:H117"/>
    <mergeCell ref="A109:H109"/>
    <mergeCell ref="N112:O112"/>
    <mergeCell ref="A113:H113"/>
    <mergeCell ref="N113:O113"/>
    <mergeCell ref="L111:M111"/>
    <mergeCell ref="L112:M112"/>
    <mergeCell ref="N110:O110"/>
    <mergeCell ref="N111:O111"/>
    <mergeCell ref="N95:O95"/>
    <mergeCell ref="A107:H107"/>
    <mergeCell ref="N107:O107"/>
    <mergeCell ref="D99:O99"/>
    <mergeCell ref="N94:O94"/>
    <mergeCell ref="A99:A100"/>
    <mergeCell ref="B99:B100"/>
    <mergeCell ref="A95:H95"/>
    <mergeCell ref="I106:P106"/>
    <mergeCell ref="A93:H93"/>
    <mergeCell ref="L95:M95"/>
    <mergeCell ref="A79:P79"/>
    <mergeCell ref="P80:P84"/>
    <mergeCell ref="A92:H92"/>
    <mergeCell ref="N92:O92"/>
    <mergeCell ref="L91:M91"/>
    <mergeCell ref="A94:H94"/>
    <mergeCell ref="L93:M93"/>
    <mergeCell ref="L94:M94"/>
    <mergeCell ref="L64:M64"/>
    <mergeCell ref="L76:M76"/>
    <mergeCell ref="D77:O77"/>
    <mergeCell ref="A91:H91"/>
    <mergeCell ref="N91:O91"/>
    <mergeCell ref="A64:H64"/>
    <mergeCell ref="N64:O64"/>
    <mergeCell ref="A76:H76"/>
    <mergeCell ref="A67:H67"/>
    <mergeCell ref="A89:H89"/>
    <mergeCell ref="P77:P78"/>
    <mergeCell ref="I89:P89"/>
    <mergeCell ref="A90:H90"/>
    <mergeCell ref="N90:O90"/>
    <mergeCell ref="N56:O56"/>
    <mergeCell ref="N58:O58"/>
    <mergeCell ref="A77:A78"/>
    <mergeCell ref="A75:H75"/>
    <mergeCell ref="A65:H65"/>
    <mergeCell ref="A66:H66"/>
    <mergeCell ref="N93:O93"/>
    <mergeCell ref="A62:H62"/>
    <mergeCell ref="N62:O62"/>
    <mergeCell ref="A63:H63"/>
    <mergeCell ref="N63:O63"/>
    <mergeCell ref="L90:M90"/>
    <mergeCell ref="N76:O76"/>
    <mergeCell ref="B77:B78"/>
    <mergeCell ref="L92:M92"/>
    <mergeCell ref="A68:H68"/>
    <mergeCell ref="A61:H61"/>
    <mergeCell ref="L58:M58"/>
    <mergeCell ref="A58:H58"/>
    <mergeCell ref="A55:H55"/>
    <mergeCell ref="A56:H56"/>
    <mergeCell ref="L55:M55"/>
    <mergeCell ref="A40:H40"/>
    <mergeCell ref="B46:B47"/>
    <mergeCell ref="L37:M37"/>
    <mergeCell ref="A50:P50"/>
    <mergeCell ref="A60:H60"/>
    <mergeCell ref="N60:O60"/>
    <mergeCell ref="A57:H57"/>
    <mergeCell ref="N57:O57"/>
    <mergeCell ref="I54:P54"/>
    <mergeCell ref="N55:O55"/>
    <mergeCell ref="A35:H35"/>
    <mergeCell ref="A36:H36"/>
    <mergeCell ref="N36:O36"/>
    <mergeCell ref="D49:O49"/>
    <mergeCell ref="A48:P48"/>
    <mergeCell ref="A46:A47"/>
    <mergeCell ref="L36:M36"/>
    <mergeCell ref="A37:H37"/>
    <mergeCell ref="A41:H41"/>
    <mergeCell ref="A42:H42"/>
    <mergeCell ref="A33:H33"/>
    <mergeCell ref="N33:O33"/>
    <mergeCell ref="A31:H31"/>
    <mergeCell ref="A32:H32"/>
    <mergeCell ref="N32:O32"/>
    <mergeCell ref="P46:P47"/>
    <mergeCell ref="N37:O37"/>
    <mergeCell ref="A38:H38"/>
    <mergeCell ref="N38:O38"/>
    <mergeCell ref="A39:H39"/>
    <mergeCell ref="N25:O26"/>
    <mergeCell ref="A27:P27"/>
    <mergeCell ref="A28:P28"/>
    <mergeCell ref="A29:P29"/>
    <mergeCell ref="I31:P31"/>
    <mergeCell ref="A30:P30"/>
    <mergeCell ref="A8:P8"/>
    <mergeCell ref="A10:H11"/>
    <mergeCell ref="I10:K10"/>
    <mergeCell ref="L10:M11"/>
    <mergeCell ref="N10:O11"/>
    <mergeCell ref="A34:H34"/>
    <mergeCell ref="N34:O34"/>
    <mergeCell ref="L33:M33"/>
    <mergeCell ref="I25:K25"/>
    <mergeCell ref="L25:M26"/>
    <mergeCell ref="A12:P12"/>
    <mergeCell ref="A13:P13"/>
    <mergeCell ref="A14:B15"/>
    <mergeCell ref="C14:C15"/>
    <mergeCell ref="E14:P14"/>
    <mergeCell ref="P25:P26"/>
    <mergeCell ref="A25:H26"/>
    <mergeCell ref="A22:B22"/>
    <mergeCell ref="E18:P18"/>
    <mergeCell ref="A24:P24"/>
    <mergeCell ref="A17:P17"/>
    <mergeCell ref="A18:B19"/>
    <mergeCell ref="C18:C19"/>
    <mergeCell ref="P10:P11"/>
    <mergeCell ref="A174:H174"/>
    <mergeCell ref="L173:M173"/>
    <mergeCell ref="N35:O35"/>
    <mergeCell ref="L32:M32"/>
    <mergeCell ref="L38:M38"/>
    <mergeCell ref="A20:B20"/>
    <mergeCell ref="N173:O173"/>
    <mergeCell ref="N177:O177"/>
    <mergeCell ref="A16:B16"/>
    <mergeCell ref="N126:O126"/>
    <mergeCell ref="N172:O172"/>
    <mergeCell ref="L34:M34"/>
    <mergeCell ref="L35:M35"/>
    <mergeCell ref="A21:B21"/>
    <mergeCell ref="N174:O174"/>
    <mergeCell ref="A177:H177"/>
    <mergeCell ref="A178:H178"/>
    <mergeCell ref="N368:O368"/>
    <mergeCell ref="A227:H227"/>
    <mergeCell ref="L227:M227"/>
    <mergeCell ref="N227:O227"/>
    <mergeCell ref="L314:M314"/>
    <mergeCell ref="A214:P214"/>
    <mergeCell ref="L206:M206"/>
    <mergeCell ref="L300:M300"/>
    <mergeCell ref="L302:M302"/>
    <mergeCell ref="A54:H54"/>
    <mergeCell ref="L62:M62"/>
    <mergeCell ref="L63:M63"/>
    <mergeCell ref="L60:M60"/>
    <mergeCell ref="N61:O61"/>
    <mergeCell ref="L61:M61"/>
    <mergeCell ref="L59:M59"/>
    <mergeCell ref="L57:M57"/>
    <mergeCell ref="L56:M56"/>
    <mergeCell ref="A59:H59"/>
    <mergeCell ref="L107:M107"/>
    <mergeCell ref="L108:M108"/>
    <mergeCell ref="A101:P101"/>
    <mergeCell ref="A106:H106"/>
    <mergeCell ref="A96:H96"/>
    <mergeCell ref="L96:M96"/>
    <mergeCell ref="N96:O96"/>
    <mergeCell ref="P99:P100"/>
    <mergeCell ref="A108:H108"/>
    <mergeCell ref="N108:O108"/>
    <mergeCell ref="A111:H111"/>
    <mergeCell ref="N109:O109"/>
    <mergeCell ref="A110:H110"/>
    <mergeCell ref="L109:M109"/>
    <mergeCell ref="L110:M110"/>
    <mergeCell ref="N123:O123"/>
    <mergeCell ref="L121:M121"/>
    <mergeCell ref="L122:M122"/>
    <mergeCell ref="L123:M123"/>
    <mergeCell ref="N119:O119"/>
    <mergeCell ref="L170:M170"/>
    <mergeCell ref="L143:M143"/>
    <mergeCell ref="N143:O143"/>
    <mergeCell ref="L144:M144"/>
    <mergeCell ref="N144:O144"/>
    <mergeCell ref="L141:M141"/>
    <mergeCell ref="L145:M145"/>
    <mergeCell ref="N145:O145"/>
    <mergeCell ref="L146:M146"/>
    <mergeCell ref="L164:M164"/>
    <mergeCell ref="N139:O139"/>
    <mergeCell ref="N166:O166"/>
    <mergeCell ref="L172:M172"/>
    <mergeCell ref="N140:O140"/>
    <mergeCell ref="I226:P226"/>
    <mergeCell ref="A170:H170"/>
    <mergeCell ref="D182:O182"/>
    <mergeCell ref="A196:H196"/>
    <mergeCell ref="D179:O179"/>
    <mergeCell ref="L167:M167"/>
    <mergeCell ref="L140:M140"/>
    <mergeCell ref="L301:M301"/>
    <mergeCell ref="L196:M196"/>
    <mergeCell ref="N196:O196"/>
    <mergeCell ref="A172:H172"/>
    <mergeCell ref="A173:H173"/>
    <mergeCell ref="L174:M174"/>
    <mergeCell ref="L177:M177"/>
    <mergeCell ref="L280:M280"/>
    <mergeCell ref="L279:M279"/>
    <mergeCell ref="D303:O303"/>
    <mergeCell ref="D306:O306"/>
    <mergeCell ref="I309:P309"/>
    <mergeCell ref="L281:M281"/>
    <mergeCell ref="L298:M298"/>
    <mergeCell ref="L282:M282"/>
    <mergeCell ref="A281:H281"/>
    <mergeCell ref="L294:M294"/>
    <mergeCell ref="A293:H293"/>
    <mergeCell ref="A283:A284"/>
    <mergeCell ref="A259:H259"/>
    <mergeCell ref="N265:O265"/>
    <mergeCell ref="L176:M176"/>
    <mergeCell ref="N176:O176"/>
    <mergeCell ref="N178:O178"/>
    <mergeCell ref="A195:H195"/>
    <mergeCell ref="A181:P181"/>
    <mergeCell ref="L246:M246"/>
    <mergeCell ref="A176:H176"/>
    <mergeCell ref="N208:O208"/>
    <mergeCell ref="A264:H264"/>
    <mergeCell ref="N261:O261"/>
    <mergeCell ref="A175:H175"/>
    <mergeCell ref="L178:M178"/>
    <mergeCell ref="L247:M247"/>
    <mergeCell ref="A183:P183"/>
    <mergeCell ref="A179:A180"/>
    <mergeCell ref="B179:B180"/>
    <mergeCell ref="A250:P250"/>
    <mergeCell ref="A258:H258"/>
    <mergeCell ref="A240:H240"/>
    <mergeCell ref="A226:H226"/>
    <mergeCell ref="A233:H233"/>
    <mergeCell ref="L233:M233"/>
    <mergeCell ref="N240:O240"/>
    <mergeCell ref="A239:H239"/>
    <mergeCell ref="L232:M232"/>
    <mergeCell ref="N232:O232"/>
    <mergeCell ref="A242:H242"/>
    <mergeCell ref="L243:M243"/>
    <mergeCell ref="L244:M244"/>
    <mergeCell ref="L277:M277"/>
    <mergeCell ref="A372:P372"/>
    <mergeCell ref="L352:M352"/>
    <mergeCell ref="I363:P363"/>
    <mergeCell ref="N275:O275"/>
    <mergeCell ref="L260:M260"/>
    <mergeCell ref="N260:O260"/>
    <mergeCell ref="A276:H276"/>
    <mergeCell ref="N276:O276"/>
    <mergeCell ref="A275:H275"/>
    <mergeCell ref="L296:M296"/>
    <mergeCell ref="A97:H97"/>
    <mergeCell ref="L97:M97"/>
    <mergeCell ref="N97:O97"/>
    <mergeCell ref="A98:H98"/>
    <mergeCell ref="L98:M98"/>
    <mergeCell ref="N98:O98"/>
    <mergeCell ref="L389:M389"/>
    <mergeCell ref="N142:O142"/>
    <mergeCell ref="L376:M376"/>
    <mergeCell ref="L377:M377"/>
    <mergeCell ref="L378:M378"/>
    <mergeCell ref="N375:O375"/>
    <mergeCell ref="L348:M348"/>
    <mergeCell ref="I273:P273"/>
    <mergeCell ref="N259:O259"/>
    <mergeCell ref="L299:M299"/>
    <mergeCell ref="L175:M175"/>
    <mergeCell ref="N175:O175"/>
    <mergeCell ref="L388:M388"/>
    <mergeCell ref="L349:M349"/>
    <mergeCell ref="L242:M242"/>
    <mergeCell ref="L274:M274"/>
    <mergeCell ref="L275:M275"/>
    <mergeCell ref="A252:P252"/>
    <mergeCell ref="A257:H257"/>
    <mergeCell ref="N247:O247"/>
    <mergeCell ref="N469:O469"/>
    <mergeCell ref="L496:M496"/>
    <mergeCell ref="N400:O400"/>
    <mergeCell ref="L402:M402"/>
    <mergeCell ref="L401:M401"/>
    <mergeCell ref="L435:M435"/>
    <mergeCell ref="L447:M447"/>
    <mergeCell ref="L455:M455"/>
    <mergeCell ref="N455:O455"/>
    <mergeCell ref="L400:M400"/>
    <mergeCell ref="N450:O450"/>
    <mergeCell ref="L424:M424"/>
    <mergeCell ref="A142:H142"/>
    <mergeCell ref="A143:H143"/>
    <mergeCell ref="A144:H144"/>
    <mergeCell ref="A145:H145"/>
    <mergeCell ref="L142:M142"/>
    <mergeCell ref="A377:H377"/>
    <mergeCell ref="N377:O377"/>
    <mergeCell ref="A391:H391"/>
    <mergeCell ref="A45:H45"/>
    <mergeCell ref="A43:H43"/>
    <mergeCell ref="A44:H44"/>
    <mergeCell ref="D46:O46"/>
    <mergeCell ref="N42:O42"/>
    <mergeCell ref="L43:M43"/>
    <mergeCell ref="N43:O43"/>
    <mergeCell ref="L44:M44"/>
    <mergeCell ref="N45:O45"/>
    <mergeCell ref="N59:O59"/>
    <mergeCell ref="L39:M39"/>
    <mergeCell ref="N39:O39"/>
    <mergeCell ref="L40:M40"/>
    <mergeCell ref="N40:O40"/>
    <mergeCell ref="L41:M41"/>
    <mergeCell ref="N41:O41"/>
    <mergeCell ref="L42:M42"/>
    <mergeCell ref="N44:O44"/>
    <mergeCell ref="L45:M45"/>
    <mergeCell ref="A72:H72"/>
    <mergeCell ref="A73:H73"/>
    <mergeCell ref="N69:O69"/>
    <mergeCell ref="L70:M70"/>
    <mergeCell ref="N70:O70"/>
    <mergeCell ref="L71:M71"/>
    <mergeCell ref="A69:H69"/>
    <mergeCell ref="A70:H70"/>
    <mergeCell ref="A71:H71"/>
    <mergeCell ref="A74:H74"/>
    <mergeCell ref="L65:M65"/>
    <mergeCell ref="N65:O65"/>
    <mergeCell ref="L66:M66"/>
    <mergeCell ref="N66:O66"/>
    <mergeCell ref="L67:M67"/>
    <mergeCell ref="N67:O67"/>
    <mergeCell ref="L68:M68"/>
    <mergeCell ref="N68:O68"/>
    <mergeCell ref="L69:M69"/>
    <mergeCell ref="L75:M75"/>
    <mergeCell ref="N75:O75"/>
    <mergeCell ref="N71:O71"/>
    <mergeCell ref="L72:M72"/>
    <mergeCell ref="N72:O72"/>
    <mergeCell ref="L73:M73"/>
    <mergeCell ref="N73:O73"/>
    <mergeCell ref="L74:M74"/>
    <mergeCell ref="N74:O74"/>
  </mergeCells>
  <printOptions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68" r:id="rId3"/>
  <headerFooter>
    <oddHeader>&amp;C&amp;"Times New Roman,обычный"&amp;11&amp;P</oddHeader>
  </headerFooter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17.25390625" style="0" customWidth="1"/>
    <col min="2" max="2" width="18.875" style="0" customWidth="1"/>
    <col min="3" max="3" width="69.625" style="0" customWidth="1"/>
    <col min="9" max="9" width="23.125" style="0" customWidth="1"/>
    <col min="10" max="10" width="17.75390625" style="0" customWidth="1"/>
    <col min="11" max="11" width="86.00390625" style="0" customWidth="1"/>
  </cols>
  <sheetData>
    <row r="1" ht="12.75">
      <c r="C1" s="21" t="s">
        <v>78</v>
      </c>
    </row>
    <row r="2" ht="12.75">
      <c r="C2" s="21" t="s">
        <v>70</v>
      </c>
    </row>
    <row r="4" spans="1:6" ht="41.25" customHeight="1">
      <c r="A4" s="167" t="s">
        <v>789</v>
      </c>
      <c r="B4" s="167"/>
      <c r="C4" s="167"/>
      <c r="D4" s="26"/>
      <c r="E4" s="26"/>
      <c r="F4" s="26"/>
    </row>
    <row r="5" spans="1:3" ht="63.75" customHeight="1">
      <c r="A5" s="15" t="s">
        <v>142</v>
      </c>
      <c r="B5" s="15" t="s">
        <v>79</v>
      </c>
      <c r="C5" s="15" t="s">
        <v>136</v>
      </c>
    </row>
    <row r="6" spans="1:3" ht="32.25" customHeight="1">
      <c r="A6" s="169" t="s">
        <v>137</v>
      </c>
      <c r="B6" s="16" t="s">
        <v>144</v>
      </c>
      <c r="C6" s="14" t="s">
        <v>790</v>
      </c>
    </row>
    <row r="7" spans="1:3" ht="32.25" customHeight="1">
      <c r="A7" s="170"/>
      <c r="B7" s="16" t="s">
        <v>143</v>
      </c>
      <c r="C7" s="14" t="s">
        <v>791</v>
      </c>
    </row>
    <row r="8" spans="1:3" ht="30.75" customHeight="1">
      <c r="A8" s="170"/>
      <c r="B8" s="16" t="s">
        <v>145</v>
      </c>
      <c r="C8" s="14" t="s">
        <v>792</v>
      </c>
    </row>
    <row r="9" spans="1:3" ht="30" customHeight="1">
      <c r="A9" s="170"/>
      <c r="B9" s="16" t="s">
        <v>146</v>
      </c>
      <c r="C9" s="14" t="s">
        <v>793</v>
      </c>
    </row>
    <row r="10" spans="1:3" ht="30" customHeight="1">
      <c r="A10" s="171"/>
      <c r="B10" s="16" t="s">
        <v>147</v>
      </c>
      <c r="C10" s="14" t="s">
        <v>794</v>
      </c>
    </row>
    <row r="11" spans="1:3" ht="31.5" customHeight="1">
      <c r="A11" s="169" t="s">
        <v>138</v>
      </c>
      <c r="B11" s="16" t="s">
        <v>148</v>
      </c>
      <c r="C11" s="30" t="s">
        <v>795</v>
      </c>
    </row>
    <row r="12" spans="1:3" ht="31.5" customHeight="1">
      <c r="A12" s="170"/>
      <c r="B12" s="16" t="s">
        <v>149</v>
      </c>
      <c r="C12" s="30" t="s">
        <v>796</v>
      </c>
    </row>
    <row r="13" spans="1:3" ht="33" customHeight="1">
      <c r="A13" s="171"/>
      <c r="B13" s="16" t="s">
        <v>150</v>
      </c>
      <c r="C13" s="14" t="s">
        <v>797</v>
      </c>
    </row>
    <row r="14" spans="1:3" ht="47.25" customHeight="1">
      <c r="A14" s="169" t="s">
        <v>139</v>
      </c>
      <c r="B14" s="16" t="s">
        <v>151</v>
      </c>
      <c r="C14" s="14" t="s">
        <v>798</v>
      </c>
    </row>
    <row r="15" spans="1:3" ht="45" customHeight="1">
      <c r="A15" s="170"/>
      <c r="B15" s="16" t="s">
        <v>152</v>
      </c>
      <c r="C15" s="14" t="s">
        <v>799</v>
      </c>
    </row>
    <row r="16" spans="1:3" ht="35.25" customHeight="1">
      <c r="A16" s="170"/>
      <c r="B16" s="16" t="s">
        <v>153</v>
      </c>
      <c r="C16" s="14" t="s">
        <v>800</v>
      </c>
    </row>
    <row r="17" spans="1:3" ht="32.25" customHeight="1">
      <c r="A17" s="170"/>
      <c r="B17" s="16" t="s">
        <v>154</v>
      </c>
      <c r="C17" s="14" t="s">
        <v>801</v>
      </c>
    </row>
    <row r="18" spans="1:3" ht="34.5" customHeight="1">
      <c r="A18" s="171"/>
      <c r="B18" s="16" t="s">
        <v>155</v>
      </c>
      <c r="C18" s="14" t="s">
        <v>802</v>
      </c>
    </row>
    <row r="19" spans="1:3" ht="33.75" customHeight="1">
      <c r="A19" s="169" t="s">
        <v>140</v>
      </c>
      <c r="B19" s="16" t="s">
        <v>156</v>
      </c>
      <c r="C19" s="31" t="s">
        <v>810</v>
      </c>
    </row>
    <row r="20" spans="1:3" ht="32.25" customHeight="1">
      <c r="A20" s="171"/>
      <c r="B20" s="16" t="s">
        <v>157</v>
      </c>
      <c r="C20" s="14" t="s">
        <v>803</v>
      </c>
    </row>
    <row r="21" spans="1:3" ht="33.75" customHeight="1">
      <c r="A21" s="169" t="s">
        <v>141</v>
      </c>
      <c r="B21" s="16" t="s">
        <v>158</v>
      </c>
      <c r="C21" s="14" t="s">
        <v>804</v>
      </c>
    </row>
    <row r="22" spans="1:3" ht="48" customHeight="1">
      <c r="A22" s="170"/>
      <c r="B22" s="16" t="s">
        <v>159</v>
      </c>
      <c r="C22" s="14" t="s">
        <v>805</v>
      </c>
    </row>
    <row r="23" spans="1:3" ht="46.5" customHeight="1">
      <c r="A23" s="170"/>
      <c r="B23" s="16" t="s">
        <v>160</v>
      </c>
      <c r="C23" s="14" t="s">
        <v>806</v>
      </c>
    </row>
    <row r="24" spans="1:3" ht="30.75" customHeight="1">
      <c r="A24" s="171"/>
      <c r="B24" s="16" t="s">
        <v>161</v>
      </c>
      <c r="C24" s="14" t="s">
        <v>807</v>
      </c>
    </row>
    <row r="25" spans="1:3" ht="33" customHeight="1">
      <c r="A25" s="168" t="s">
        <v>436</v>
      </c>
      <c r="B25" s="16" t="s">
        <v>400</v>
      </c>
      <c r="C25" s="14" t="s">
        <v>808</v>
      </c>
    </row>
    <row r="26" spans="1:3" ht="46.5" customHeight="1">
      <c r="A26" s="168"/>
      <c r="B26" s="16" t="s">
        <v>437</v>
      </c>
      <c r="C26" s="14" t="s">
        <v>809</v>
      </c>
    </row>
    <row r="28" ht="18.75">
      <c r="K28" s="7"/>
    </row>
  </sheetData>
  <sheetProtection/>
  <mergeCells count="7">
    <mergeCell ref="A4:C4"/>
    <mergeCell ref="A25:A26"/>
    <mergeCell ref="A6:A10"/>
    <mergeCell ref="A11:A13"/>
    <mergeCell ref="A14:A18"/>
    <mergeCell ref="A19:A20"/>
    <mergeCell ref="A21:A2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1">
      <selection activeCell="B3" sqref="B3"/>
    </sheetView>
  </sheetViews>
  <sheetFormatPr defaultColWidth="9.00390625" defaultRowHeight="12.75"/>
  <cols>
    <col min="1" max="1" width="18.875" style="0" customWidth="1"/>
    <col min="2" max="2" width="72.75390625" style="0" customWidth="1"/>
    <col min="4" max="4" width="14.75390625" style="0" customWidth="1"/>
    <col min="5" max="5" width="67.125" style="0" customWidth="1"/>
  </cols>
  <sheetData>
    <row r="1" ht="12.75">
      <c r="B1" s="21" t="s">
        <v>69</v>
      </c>
    </row>
    <row r="2" ht="12.75">
      <c r="B2" s="21" t="s">
        <v>70</v>
      </c>
    </row>
    <row r="4" spans="1:4" ht="40.5" customHeight="1">
      <c r="A4" s="167" t="s">
        <v>787</v>
      </c>
      <c r="B4" s="167"/>
      <c r="C4" s="5"/>
      <c r="D4" s="5"/>
    </row>
    <row r="6" spans="1:10" ht="41.25" customHeight="1">
      <c r="A6" s="6" t="s">
        <v>71</v>
      </c>
      <c r="B6" s="6" t="s">
        <v>765</v>
      </c>
      <c r="D6" s="13"/>
      <c r="E6" s="13"/>
      <c r="F6" s="10"/>
      <c r="G6" s="10"/>
      <c r="H6" s="10"/>
      <c r="I6" s="10"/>
      <c r="J6" s="10"/>
    </row>
    <row r="7" spans="1:11" ht="18.75" customHeight="1">
      <c r="A7" s="22" t="s">
        <v>72</v>
      </c>
      <c r="B7" s="23" t="s">
        <v>73</v>
      </c>
      <c r="E7" s="11"/>
      <c r="F7" s="9"/>
      <c r="G7" s="9"/>
      <c r="H7" s="9"/>
      <c r="I7" s="9"/>
      <c r="J7" s="9"/>
      <c r="K7" s="9"/>
    </row>
    <row r="8" spans="1:5" ht="15.75" customHeight="1">
      <c r="A8" s="22" t="s">
        <v>116</v>
      </c>
      <c r="B8" s="23" t="s">
        <v>106</v>
      </c>
      <c r="E8" s="12"/>
    </row>
    <row r="9" spans="1:2" ht="14.25" customHeight="1">
      <c r="A9" s="22" t="s">
        <v>76</v>
      </c>
      <c r="B9" s="23" t="s">
        <v>77</v>
      </c>
    </row>
    <row r="10" spans="1:5" ht="12.75">
      <c r="A10" s="22" t="s">
        <v>107</v>
      </c>
      <c r="B10" s="23" t="s">
        <v>108</v>
      </c>
      <c r="D10" s="20"/>
      <c r="E10" s="12"/>
    </row>
    <row r="11" spans="1:5" ht="25.5">
      <c r="A11" s="22" t="s">
        <v>49</v>
      </c>
      <c r="B11" s="23" t="s">
        <v>117</v>
      </c>
      <c r="D11" s="20"/>
      <c r="E11" s="20"/>
    </row>
    <row r="12" spans="1:2" ht="12.75">
      <c r="A12" s="22" t="s">
        <v>109</v>
      </c>
      <c r="B12" s="23" t="s">
        <v>110</v>
      </c>
    </row>
    <row r="13" spans="1:2" ht="28.5" customHeight="1">
      <c r="A13" s="22" t="s">
        <v>130</v>
      </c>
      <c r="B13" s="23" t="s">
        <v>131</v>
      </c>
    </row>
    <row r="14" spans="1:2" ht="25.5">
      <c r="A14" s="22" t="s">
        <v>100</v>
      </c>
      <c r="B14" s="23" t="s">
        <v>118</v>
      </c>
    </row>
    <row r="15" spans="1:2" ht="12.75">
      <c r="A15" s="24" t="s">
        <v>75</v>
      </c>
      <c r="B15" s="23" t="s">
        <v>119</v>
      </c>
    </row>
    <row r="16" spans="1:2" ht="16.5" customHeight="1">
      <c r="A16" s="22" t="s">
        <v>121</v>
      </c>
      <c r="B16" s="23" t="s">
        <v>120</v>
      </c>
    </row>
    <row r="17" spans="1:2" ht="12.75">
      <c r="A17" s="22" t="s">
        <v>123</v>
      </c>
      <c r="B17" s="23" t="s">
        <v>122</v>
      </c>
    </row>
    <row r="18" spans="1:2" ht="12.75" customHeight="1">
      <c r="A18" s="22" t="s">
        <v>111</v>
      </c>
      <c r="B18" s="23" t="s">
        <v>112</v>
      </c>
    </row>
    <row r="19" spans="1:2" ht="12.75">
      <c r="A19" s="22" t="s">
        <v>113</v>
      </c>
      <c r="B19" s="23" t="s">
        <v>124</v>
      </c>
    </row>
    <row r="20" spans="1:2" ht="12.75">
      <c r="A20" s="22" t="s">
        <v>126</v>
      </c>
      <c r="B20" s="23" t="s">
        <v>125</v>
      </c>
    </row>
    <row r="21" spans="1:2" ht="12.75">
      <c r="A21" s="22" t="s">
        <v>51</v>
      </c>
      <c r="B21" s="25" t="s">
        <v>74</v>
      </c>
    </row>
    <row r="22" spans="1:2" ht="12.75">
      <c r="A22" s="22" t="s">
        <v>115</v>
      </c>
      <c r="B22" s="25" t="s">
        <v>127</v>
      </c>
    </row>
    <row r="23" spans="1:2" ht="13.5" customHeight="1">
      <c r="A23" s="22" t="s">
        <v>114</v>
      </c>
      <c r="B23" s="25" t="s">
        <v>129</v>
      </c>
    </row>
    <row r="24" spans="1:2" ht="12.75">
      <c r="A24" s="22" t="s">
        <v>64</v>
      </c>
      <c r="B24" s="23" t="s">
        <v>128</v>
      </c>
    </row>
    <row r="25" spans="1:2" ht="12.75">
      <c r="A25" s="22" t="s">
        <v>132</v>
      </c>
      <c r="B25" s="23" t="s">
        <v>133</v>
      </c>
    </row>
    <row r="26" spans="1:2" ht="15" customHeight="1">
      <c r="A26" s="22" t="s">
        <v>135</v>
      </c>
      <c r="B26" s="23" t="s">
        <v>134</v>
      </c>
    </row>
    <row r="27" spans="1:2" ht="24.75" customHeight="1">
      <c r="A27" s="22" t="s">
        <v>375</v>
      </c>
      <c r="B27" s="25" t="s">
        <v>374</v>
      </c>
    </row>
    <row r="28" spans="1:2" ht="12.75">
      <c r="A28" s="24" t="s">
        <v>330</v>
      </c>
      <c r="B28" s="25" t="s">
        <v>766</v>
      </c>
    </row>
    <row r="29" spans="1:2" ht="25.5">
      <c r="A29" s="24" t="s">
        <v>358</v>
      </c>
      <c r="B29" s="23" t="s">
        <v>771</v>
      </c>
    </row>
    <row r="30" spans="1:2" ht="12.75">
      <c r="A30" s="22" t="s">
        <v>582</v>
      </c>
      <c r="B30" s="22" t="s">
        <v>581</v>
      </c>
    </row>
    <row r="31" spans="1:2" ht="12.75">
      <c r="A31" s="22" t="s">
        <v>729</v>
      </c>
      <c r="B31" s="22" t="s">
        <v>764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58.25390625" style="0" customWidth="1"/>
  </cols>
  <sheetData>
    <row r="2" spans="1:18" s="1" customFormat="1" ht="81" customHeight="1">
      <c r="A2" s="18" t="s">
        <v>633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 t="s">
        <v>646</v>
      </c>
      <c r="Q2" s="4" t="s">
        <v>51</v>
      </c>
      <c r="R2" s="3" t="s">
        <v>782</v>
      </c>
    </row>
    <row r="3" spans="1:18" s="1" customFormat="1" ht="54" customHeight="1">
      <c r="A3" s="18" t="s">
        <v>665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>
        <v>90</v>
      </c>
      <c r="P3" s="27" t="s">
        <v>669</v>
      </c>
      <c r="Q3" s="4" t="s">
        <v>51</v>
      </c>
      <c r="R3" s="2"/>
    </row>
    <row r="4" spans="1:17" ht="51">
      <c r="A4" s="19" t="s">
        <v>712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8" t="s">
        <v>733</v>
      </c>
      <c r="Q4" s="8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Делопроизводитель</cp:lastModifiedBy>
  <cp:lastPrinted>2019-07-24T05:53:01Z</cp:lastPrinted>
  <dcterms:created xsi:type="dcterms:W3CDTF">2016-08-12T11:13:11Z</dcterms:created>
  <dcterms:modified xsi:type="dcterms:W3CDTF">2019-07-24T05:54:54Z</dcterms:modified>
  <cp:category/>
  <cp:version/>
  <cp:contentType/>
  <cp:contentStatus/>
</cp:coreProperties>
</file>