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 activeTab="10"/>
  </bookViews>
  <sheets>
    <sheet name="Титул" sheetId="11" r:id="rId1"/>
    <sheet name="Табл.11" sheetId="8" r:id="rId2"/>
    <sheet name="Табл.12" sheetId="7" r:id="rId3"/>
    <sheet name="Табл.13" sheetId="6" r:id="rId4"/>
    <sheet name="Табл.14" sheetId="5" r:id="rId5"/>
    <sheet name="Табл.15" sheetId="10" r:id="rId6"/>
    <sheet name="Табл.16" sheetId="9" r:id="rId7"/>
    <sheet name="Изменения МП" sheetId="13" r:id="rId8"/>
    <sheet name="Оц.Эфф.МП" sheetId="12" r:id="rId9"/>
    <sheet name="Оц.Эфф.Пд_1" sheetId="4" r:id="rId10"/>
    <sheet name="Оц.Эфф.Пд_2" sheetId="15" r:id="rId11"/>
  </sheets>
  <definedNames>
    <definedName name="_xlnm.Print_Area" localSheetId="9">Оц.Эфф.Пд_1!$A$1:$H$28</definedName>
    <definedName name="_xlnm.Print_Area" localSheetId="1">Табл.11!$A$1:$G$14</definedName>
    <definedName name="_xlnm.Print_Area" localSheetId="5">Табл.15!$A$1:$D$11</definedName>
  </definedNames>
  <calcPr calcId="124519"/>
</workbook>
</file>

<file path=xl/calcChain.xml><?xml version="1.0" encoding="utf-8"?>
<calcChain xmlns="http://schemas.openxmlformats.org/spreadsheetml/2006/main">
  <c r="E20" i="5"/>
  <c r="E19"/>
  <c r="D20"/>
  <c r="D19"/>
  <c r="E18"/>
  <c r="D18"/>
  <c r="E29"/>
  <c r="E27" s="1"/>
  <c r="D29"/>
  <c r="D27" s="1"/>
  <c r="E26"/>
  <c r="D26"/>
  <c r="E21"/>
  <c r="D21"/>
  <c r="D17" l="1"/>
  <c r="E17"/>
  <c r="F6" i="6" l="1"/>
  <c r="E6"/>
  <c r="D6"/>
  <c r="F16" i="4"/>
  <c r="F17"/>
  <c r="F15"/>
  <c r="F15" i="12"/>
  <c r="F16"/>
  <c r="F14"/>
  <c r="F13"/>
  <c r="F10"/>
  <c r="D22" i="15"/>
  <c r="F12"/>
  <c r="F11"/>
  <c r="B17" l="1"/>
  <c r="F24" s="1"/>
  <c r="D26" i="12"/>
  <c r="F12"/>
  <c r="F11"/>
  <c r="B21" s="1"/>
  <c r="F12" i="4"/>
  <c r="F11"/>
  <c r="B21" s="1"/>
  <c r="E21" i="12" s="1"/>
  <c r="D26" i="4"/>
  <c r="F28" i="12" l="1"/>
  <c r="F28" i="4"/>
</calcChain>
</file>

<file path=xl/comments1.xml><?xml version="1.0" encoding="utf-8"?>
<comments xmlns="http://schemas.openxmlformats.org/spreadsheetml/2006/main">
  <authors>
    <author>odn</author>
  </authors>
  <commentList>
    <comment ref="A16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Наименование муниципальной программы</t>
        </r>
      </text>
    </comment>
  </commentList>
</comments>
</file>

<file path=xl/comments2.xml><?xml version="1.0" encoding="utf-8"?>
<comments xmlns="http://schemas.openxmlformats.org/spreadsheetml/2006/main">
  <authors>
    <author>odn</author>
  </authors>
  <commentList>
    <comment ref="D4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2015
</t>
        </r>
      </text>
    </comment>
  </commentList>
</comments>
</file>

<file path=xl/comments3.xml><?xml version="1.0" encoding="utf-8"?>
<comments xmlns="http://schemas.openxmlformats.org/spreadsheetml/2006/main">
  <authors>
    <author>odn</author>
  </authors>
  <commentList>
    <comment ref="C1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наименование МП</t>
        </r>
      </text>
    </commen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количество индикаторов МП</t>
        </r>
      </text>
    </comment>
    <comment ref="A9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плановые и фактические значения индикаторов и желаемую тенденцию их изменения</t>
        </r>
      </text>
    </comment>
    <comment ref="E21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ввести выражение (сумма ПДЦ всех подпрограмм МП / количество подпрограмм).
При отсутствии подпрограмм показатель = ПДЦ общ.</t>
        </r>
      </text>
    </comment>
  </commentList>
</comments>
</file>

<file path=xl/comments4.xml><?xml version="1.0" encoding="utf-8"?>
<comments xmlns="http://schemas.openxmlformats.org/spreadsheetml/2006/main">
  <authors>
    <author>odn</author>
  </authors>
  <commentList>
    <comment ref="C1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наименование МП</t>
        </r>
      </text>
    </comment>
    <comment ref="C4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дату составления отчета</t>
        </r>
      </text>
    </commen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количество индикаторов МП</t>
        </r>
      </text>
    </comment>
    <comment ref="A10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плановые и фактические значения индикаторов и желаемую тенденцию их изменения</t>
        </r>
      </text>
    </comment>
    <comment ref="B26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сумму планируемых затрат</t>
        </r>
      </text>
    </comment>
    <comment ref="C26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 сумму фактических затрат</t>
        </r>
      </text>
    </comment>
  </commentList>
</comments>
</file>

<file path=xl/comments5.xml><?xml version="1.0" encoding="utf-8"?>
<comments xmlns="http://schemas.openxmlformats.org/spreadsheetml/2006/main">
  <authors>
    <author>odn</author>
  </authors>
  <commentList>
    <comment ref="C1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наименование МП</t>
        </r>
      </text>
    </comment>
    <comment ref="C4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дату составления отчета</t>
        </r>
      </text>
    </commen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количество индикаторов МП</t>
        </r>
      </text>
    </comment>
    <comment ref="A10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плановые и фактические значения индикаторов и желаемую тенденцию их изменения</t>
        </r>
      </text>
    </comment>
  </commentList>
</comments>
</file>

<file path=xl/sharedStrings.xml><?xml version="1.0" encoding="utf-8"?>
<sst xmlns="http://schemas.openxmlformats.org/spreadsheetml/2006/main" count="343" uniqueCount="195">
  <si>
    <t>план</t>
  </si>
  <si>
    <t>факт</t>
  </si>
  <si>
    <t>И общ.к</t>
  </si>
  <si>
    <t>ПДЦ общ. =</t>
  </si>
  <si>
    <t>Оценка степени достижения цели и решения задач программы</t>
  </si>
  <si>
    <t>ЭИС</t>
  </si>
  <si>
    <r>
      <t>З</t>
    </r>
    <r>
      <rPr>
        <vertAlign val="superscript"/>
        <sz val="11"/>
        <color theme="1"/>
        <rFont val="Calibri"/>
        <family val="2"/>
        <charset val="204"/>
        <scheme val="minor"/>
      </rPr>
      <t>б</t>
    </r>
  </si>
  <si>
    <r>
      <t>З</t>
    </r>
    <r>
      <rPr>
        <vertAlign val="superscript"/>
        <sz val="11"/>
        <color theme="1"/>
        <rFont val="Calibri"/>
        <family val="2"/>
        <charset val="204"/>
        <scheme val="minor"/>
      </rPr>
      <t>ф</t>
    </r>
  </si>
  <si>
    <t>Наименование муниципальной программы</t>
  </si>
  <si>
    <t>Оценка эффективности за</t>
  </si>
  <si>
    <t>Ответственный исполнитель</t>
  </si>
  <si>
    <t>ФИО</t>
  </si>
  <si>
    <t>Подпись</t>
  </si>
  <si>
    <t>Дата оценки</t>
  </si>
  <si>
    <t>Желаемая тенденция*</t>
  </si>
  <si>
    <t>* увеличение</t>
  </si>
  <si>
    <t>Наименование подпрограммы муниципальной программы</t>
  </si>
  <si>
    <t>Оценка степени достижения цели и решения задач подпрограммы</t>
  </si>
  <si>
    <t>Оценка степени соответствия уровня затрат подпрограммы</t>
  </si>
  <si>
    <t>Оценка степени соответствия уровня затрат программы</t>
  </si>
  <si>
    <t>Общая эффективность и результативность подпрограммы</t>
  </si>
  <si>
    <t>ПДЦ пр.=</t>
  </si>
  <si>
    <t>Сведения о достижении значений показателей (индикаторов)</t>
  </si>
  <si>
    <t>Таблица 11</t>
  </si>
  <si>
    <t>№ п/п</t>
  </si>
  <si>
    <t>Показатель (индикатор) наименование</t>
  </si>
  <si>
    <t>Годы</t>
  </si>
  <si>
    <t>отчетный год</t>
  </si>
  <si>
    <t xml:space="preserve">...                                 </t>
  </si>
  <si>
    <t>Таблица 12</t>
  </si>
  <si>
    <t xml:space="preserve">Наименование основного мероприятия </t>
  </si>
  <si>
    <t>Плановый срок</t>
  </si>
  <si>
    <t>Фактический срок</t>
  </si>
  <si>
    <t>Результаты</t>
  </si>
  <si>
    <t xml:space="preserve">Проблемы, возникшие в ходе реализации мероприятия &lt;5&gt;    
</t>
  </si>
  <si>
    <t>начала реализации</t>
  </si>
  <si>
    <t>окончания реализации</t>
  </si>
  <si>
    <t xml:space="preserve">Подпрограмма 1                                                           </t>
  </si>
  <si>
    <t xml:space="preserve">...                      </t>
  </si>
  <si>
    <t>&lt;5&gt; При наличии отклонений плановых сроков реализации мероприятий от фактических приводится краткое описание проблем, а при отсутствии отклонений указывается "нет".</t>
  </si>
  <si>
    <t xml:space="preserve">Отчет об использовании бюджетных ассигнований бюджета района на реализацию муниципальной программы (тыс. руб.)
</t>
  </si>
  <si>
    <t>Таблица 13</t>
  </si>
  <si>
    <t xml:space="preserve">Статус </t>
  </si>
  <si>
    <t xml:space="preserve">Наименование муниципальной программы, подпрограммы муниципальной программы, основного мероприятия    
</t>
  </si>
  <si>
    <t xml:space="preserve">Ответственный исполнитель, соисполнители </t>
  </si>
  <si>
    <t xml:space="preserve">Расходы (тыс. руб.), годы               </t>
  </si>
  <si>
    <t xml:space="preserve">сводная бюджетная роспись, план на 1   
января отчетного года
</t>
  </si>
  <si>
    <t xml:space="preserve">сводная бюджетная роспись на отчетную дату &lt;6&gt;             
</t>
  </si>
  <si>
    <t>кассовое исполнение</t>
  </si>
  <si>
    <t>ответственный исполнитель муниципальной программы</t>
  </si>
  <si>
    <t xml:space="preserve">Подпрограмма 1 </t>
  </si>
  <si>
    <t xml:space="preserve">Подпрограмма "Обеспечение реализации муниципальной программы" &lt;7&gt;      </t>
  </si>
  <si>
    <t xml:space="preserve">соисполнитель 2          </t>
  </si>
  <si>
    <t>&lt;6&gt; Для годового отчета - 31 декабря отчетного года.</t>
  </si>
  <si>
    <t>&lt;7&gt; Под обеспечением реализации муниципальной программы понимается деятельность, не направленная на реализацию основных мероприятий подпрограмм.</t>
  </si>
  <si>
    <t>Отчет об использовании бюджетных ассигнований бюджета района, областного и федерального бюджетов, бюджетов сельских поселений и средств внебюджетных источников на реализацию муниципальной программы (тыс. руб.)</t>
  </si>
  <si>
    <t>Таблица 14</t>
  </si>
  <si>
    <t>Статус</t>
  </si>
  <si>
    <t xml:space="preserve">Наименование муниципальной программы, подпрограммы муниципальной программы, основного мероприятия    
</t>
  </si>
  <si>
    <t xml:space="preserve">Источники ресурсного обеспечения   </t>
  </si>
  <si>
    <t>Оценка расходов &lt;8&gt;</t>
  </si>
  <si>
    <t>Фактические расходы &lt;9&gt;</t>
  </si>
  <si>
    <t xml:space="preserve">Муниципальная программа   </t>
  </si>
  <si>
    <t xml:space="preserve">всего                        </t>
  </si>
  <si>
    <t xml:space="preserve">бюджет района                          </t>
  </si>
  <si>
    <t>федеральный бюджет</t>
  </si>
  <si>
    <t xml:space="preserve">областной бюджет                                 </t>
  </si>
  <si>
    <t xml:space="preserve">бюджеты сельских поселений  </t>
  </si>
  <si>
    <t xml:space="preserve">внебюджетные источники                 </t>
  </si>
  <si>
    <t xml:space="preserve">бюджет района                         </t>
  </si>
  <si>
    <t>&lt;8&gt; В соответствии с муниципальной программой.</t>
  </si>
  <si>
    <t>&lt;9&gt; Кассовые расходы по соответствующим источникам.</t>
  </si>
  <si>
    <t>Отчет о выполнении сводных показателей муниципальных заданий на оказание муниципальных услуг муниципальными учреждениями по муниципальной программе</t>
  </si>
  <si>
    <t>Таблица 15</t>
  </si>
  <si>
    <t>Наименование муниципальной программы, подпрограммы муниципальной программы, основного мероприятия</t>
  </si>
  <si>
    <t xml:space="preserve">Расходы бюджета района на оказание муниципальной услуги (тыс. руб.)                  
         </t>
  </si>
  <si>
    <t>сводная бюджетная роспись, план на 1 января отчетного года</t>
  </si>
  <si>
    <t xml:space="preserve">сводная бюджетная роспись на 31 декабря отчетного года       
</t>
  </si>
  <si>
    <t>Сведения об ожидаемых значениях показателей (индикаторов)</t>
  </si>
  <si>
    <t>Таблица 16</t>
  </si>
  <si>
    <t xml:space="preserve">Показатель (индикатор) наименование        
</t>
  </si>
  <si>
    <t>Значения показателей (индикаторов)
муниципальной программы, подпрограммы муниципальной программы</t>
  </si>
  <si>
    <t>Обоснование отклонений значений показателя (индикатора) на конец отчетного года (при наличии)</t>
  </si>
  <si>
    <t xml:space="preserve">текущий год  </t>
  </si>
  <si>
    <t xml:space="preserve">ожидаемое значение на конец года      
</t>
  </si>
  <si>
    <t>тел.</t>
  </si>
  <si>
    <t>за</t>
  </si>
  <si>
    <t>год</t>
  </si>
  <si>
    <t>Индикатор (наименование)</t>
  </si>
  <si>
    <t>Ед. изм.</t>
  </si>
  <si>
    <t>Количество индикаторов</t>
  </si>
  <si>
    <t xml:space="preserve">   уменьшение</t>
  </si>
  <si>
    <t>МУ "Агентство содействия инвестициям" Череповецкого муниципального района</t>
  </si>
  <si>
    <t xml:space="preserve">Сведения о степени выполнения основных мероприятий  муниципальной программы
</t>
  </si>
  <si>
    <t>Январь</t>
  </si>
  <si>
    <t>Декабрь</t>
  </si>
  <si>
    <t>Администрация Череповецкого муниципального района</t>
  </si>
  <si>
    <t xml:space="preserve">Отчет о реализации и оценке эффективности муниципальной программы </t>
  </si>
  <si>
    <t>Ответственный исполнитель:</t>
  </si>
  <si>
    <t>Структурное подразделение</t>
  </si>
  <si>
    <t>Общая эффективность и результативность муниципальной программы</t>
  </si>
  <si>
    <t>Программа эффективна</t>
  </si>
  <si>
    <t>Программа частично эффективна</t>
  </si>
  <si>
    <t>Программа неэффективна</t>
  </si>
  <si>
    <t>1,90 и более</t>
  </si>
  <si>
    <t>от 1,90 до 1,75</t>
  </si>
  <si>
    <t>менее 1,75</t>
  </si>
  <si>
    <t xml:space="preserve"> </t>
  </si>
  <si>
    <t>e-mail</t>
  </si>
  <si>
    <t>Нет</t>
  </si>
  <si>
    <t xml:space="preserve">Обоснование отклонений значений показателя (индикатора) на конец отчетного года (при наличии) </t>
  </si>
  <si>
    <t>Сведения об изменениях внесенных в муниципальную программу</t>
  </si>
  <si>
    <t>Реквизиты  нормативно-правового акта</t>
  </si>
  <si>
    <t>Перечень изменений</t>
  </si>
  <si>
    <t>Обоснование изменений</t>
  </si>
  <si>
    <t>Приведение программы в соответствие выделенным лимитам</t>
  </si>
  <si>
    <t>%</t>
  </si>
  <si>
    <t>Выполнение календарного плана спортивных мероприятий  в объеме 100% на период реализации программы</t>
  </si>
  <si>
    <t>Реализация плана финансово-хозяйственной деятельности учреждения в объеме 100% на период реализации программы</t>
  </si>
  <si>
    <t>МУ "Комитет по физической культуре и спорту"</t>
  </si>
  <si>
    <t>(8202) 24 -99-53</t>
  </si>
  <si>
    <t>Развитие физической культуры и спорта Череповецком муниципальном районе на 2014-2017 годы</t>
  </si>
  <si>
    <t xml:space="preserve">МУ «Комитет по физической культуре и спорту» </t>
  </si>
  <si>
    <t xml:space="preserve">Декабрь </t>
  </si>
  <si>
    <t>Организация,  проведение и участие в спортивных и физкультурных мероприятиях различного уровня среди учащихся и взрослого населения, организация тренировочного процесса</t>
  </si>
  <si>
    <r>
      <rPr>
        <b/>
        <sz val="11"/>
        <color theme="1"/>
        <rFont val="Calibri"/>
        <family val="2"/>
        <charset val="204"/>
        <scheme val="minor"/>
      </rPr>
      <t>Основное мероприятие 1.1</t>
    </r>
    <r>
      <rPr>
        <sz val="11"/>
        <color theme="1"/>
        <rFont val="Calibri"/>
        <family val="2"/>
        <charset val="204"/>
        <scheme val="minor"/>
      </rPr>
      <t xml:space="preserve">
"Развитие массового спорта"</t>
    </r>
  </si>
  <si>
    <t>Совершенствование системы управления физической культурой и спортом на территории района</t>
  </si>
  <si>
    <t>Организовано участие,  проведены  спортивные и физкультурные мероприятия различного уровня среди учащихся и взрослого населения, организован тренировочный процесс</t>
  </si>
  <si>
    <t xml:space="preserve">МУ "Комитет по физической культуре и спорту" </t>
  </si>
  <si>
    <t xml:space="preserve">Подпрограмма 2 </t>
  </si>
  <si>
    <t>год, предшествующий отчетному &lt;4&gt;</t>
  </si>
  <si>
    <t>Развитие физической культуры и спорта Череповецкого муниципального района на 2020-2025 годы</t>
  </si>
  <si>
    <t xml:space="preserve">Подпрограмма 1   "Физическая культура и спорт на 2020-2025 годы"                                                        </t>
  </si>
  <si>
    <t>Физическая культура и массовый спорт на 2020-2025 годы</t>
  </si>
  <si>
    <t>Развитие физической культуры и спорта Череповецкгого муниципального района на 2020-2025 годы</t>
  </si>
  <si>
    <r>
      <rPr>
        <sz val="11"/>
        <color theme="1"/>
        <rFont val="Calibri"/>
        <family val="2"/>
        <charset val="204"/>
        <scheme val="minor"/>
      </rPr>
      <t>Основное мероприятие 1.1</t>
    </r>
    <r>
      <rPr>
        <b/>
        <sz val="11"/>
        <color theme="1"/>
        <rFont val="Calibri"/>
        <family val="2"/>
        <charset val="204"/>
        <scheme val="minor"/>
      </rPr>
      <t xml:space="preserve">
</t>
    </r>
  </si>
  <si>
    <t xml:space="preserve">Основное мероприятие 2.1
</t>
  </si>
  <si>
    <t xml:space="preserve">Обеспечение реализации муниципальной программы </t>
  </si>
  <si>
    <t>Уровень вовлеченности населения в возрасте от 3 до 79 лет в  систематические занятия физической культурой и спортом</t>
  </si>
  <si>
    <t>Количество спортивных сооружений в расчете на 1000 человек населения</t>
  </si>
  <si>
    <t>Доля лиц, выполнивших нормативы ВФСК "ГТО" , в общей численности населения, принявшего участие в сдаче нормативов ГТО</t>
  </si>
  <si>
    <t xml:space="preserve">% </t>
  </si>
  <si>
    <t>Доля лиц с органиченными возможностями здоровья и инвалидов, систематические занятия физической культурой и спортом, в общей численности данной категории населения</t>
  </si>
  <si>
    <t xml:space="preserve">Развитие массового спорта </t>
  </si>
  <si>
    <t>Рост доли детей и молодежи (возраст 3-29 лет), систематически занимающихся физической культурой и спортом в общей численности детей и молодежи.</t>
  </si>
  <si>
    <t>Рост доли граждан среднего возраста (женщины:30-54 года, мужчины 30-59 лет), систематически занимающихся физической культурой и спортом в общей численности граждан среднего возраста.</t>
  </si>
  <si>
    <t>Рост доли граждан старшего возраста (женщины: 55-79 лет, мужчины 60-79 лет), систематически занимающихся физической культурой и спортом в общей численности граждан старшего возраста.</t>
  </si>
  <si>
    <t xml:space="preserve">Активно велась работа в социальных сетях, по привлечению большего количества жителей к занятиям .  Проводились спортивные мероприятия, комплексные Спартакиады среди сельских поселений, школьников,  педагогических работников, расширяется география мест проведения на территории района Всероссийских массовых спортивных мероприятий. </t>
  </si>
  <si>
    <t>в 2022 году были построены шесть спортивных объектов (ФОКОТ, три спортивные площалки, тропа здоровья, площадка ГТО)</t>
  </si>
  <si>
    <t>Число занимающихся в 2022 году  лиц с органиченными возможностями здоровья и инвалидов увеличилось по сравнению с 2021 годом но условия материальной базы и количесто специалистов для этой категории населения недостаточно, что сказывается на общем чиле занимающихся</t>
  </si>
  <si>
    <t>Активно велась работа в социальных сетях, по привлечению большего количества жителей к занятиям .  Проводились спортивные мероприятия, комплексные Спартакиады среди сельских поселений, школьников, расширяется география мест проведения на территории района Всероссийских массовых спортивных мероприятий.</t>
  </si>
  <si>
    <t>Активно велась работа в социальных сетях, по привлечению большего количества жителей к занятиям.  Проводились спортивные мероприятия на местах, комплексная Спартакиада среди сельских поселений,  педагогических работников. Налажена работа народных тренеров в 7ми поселениях района.</t>
  </si>
  <si>
    <t>Проводились спортивные мероприятия на местах, комплексная Спартакиада ветеранов. Ветераны и пенсионеры принимали активное участие в обласных мероприятиях и спартакиадах. Налажена работа народных тренеров в 7ми поселениях района</t>
  </si>
  <si>
    <t>Рост доли граждан среднего возраста (женщины: 30-54 года, мужчины 30-59 лет), систематически занимающихся физической культурой и спортом в общей численности граждан среднего возраста.</t>
  </si>
  <si>
    <t>Акишина М.А.</t>
  </si>
  <si>
    <t>aam@cherra.ru</t>
  </si>
  <si>
    <t>г. Череповец, 2024 г.</t>
  </si>
  <si>
    <t>январь</t>
  </si>
  <si>
    <t>декабрь</t>
  </si>
  <si>
    <r>
      <rPr>
        <b/>
        <sz val="11"/>
        <rFont val="Calibri"/>
        <family val="2"/>
        <charset val="204"/>
        <scheme val="minor"/>
      </rPr>
      <t>Основное мероприятие 1.1.1</t>
    </r>
    <r>
      <rPr>
        <sz val="11"/>
        <rFont val="Calibri"/>
        <family val="2"/>
        <charset val="204"/>
        <scheme val="minor"/>
      </rPr>
      <t xml:space="preserve">
 «Организация,  проведение и участие в спортивных и физкультурных мероприятиях различного уровня среди учащихся и взрослого населения»             </t>
    </r>
  </si>
  <si>
    <t>Основное мероприятие 1.3 МУ «Обеспечение приоритетных расходов»</t>
  </si>
  <si>
    <t>МУ «ФОК ЧМР»</t>
  </si>
  <si>
    <r>
      <t>Мероприятие 1.3.1</t>
    </r>
    <r>
      <rPr>
        <sz val="10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Содержание ФОК п.Тоншалово</t>
    </r>
  </si>
  <si>
    <t>Подпрограмма 2                 «Обеспечение реализации муниципальной программы «Развитие физической культуры и спорта Череповецкого муниципального района на 2020-2025 годы»</t>
  </si>
  <si>
    <t>«Управление отраслью физической культуры и спорта»</t>
  </si>
  <si>
    <t xml:space="preserve">Основное мероприятие 2.1 
«Управление отраслью физической культуры и спорта»
</t>
  </si>
  <si>
    <t>Совершенствование системы управления ФКиС на территории района</t>
  </si>
  <si>
    <t xml:space="preserve">МУНИЦИПАЛЬНАЯ ПРОГРАММА «РАЗВИТИЕ ФИЗИЧЕСКОЙ КУЛЬТУРЫ И СПОРТА ЧЕРЕПОВЕЦКОГО МУНИЦИПАЛЬНОГО РАЙОНА НА 2020-2025 ГОДЫ» </t>
  </si>
  <si>
    <t>О внесении изменений в постановление администрации района от 14.10.2019 №1566 «Об утверждении муниципальной программы «Развитие физической культуры и спорта Череповецкого муниципального района на 2020-2025»</t>
  </si>
  <si>
    <t>Постановление администрации района 14.02.2024 № 67, УТВЕРЖДЕНА постановлением администрации района от14.10.2019 №1566</t>
  </si>
  <si>
    <t xml:space="preserve">От 30.03.2023 №123 </t>
  </si>
  <si>
    <t>От 27.06.2023 №279</t>
  </si>
  <si>
    <t>От 18.07.2023 №314</t>
  </si>
  <si>
    <t>Муниципальная программа «Развитие физической культуры и спорта Череповецкого муниципального района на 2020-2025 годы» (далее – Программа)</t>
  </si>
  <si>
    <t>Подпрограмма 1 «Физическая культура и массовый спорт на 2020-2025 годы»</t>
  </si>
  <si>
    <t>Основное мероприятие "Развитие массового спорта"</t>
  </si>
  <si>
    <t>Основное мероприятие "Обеспечение приоритетных расходов"</t>
  </si>
  <si>
    <t xml:space="preserve"> Подпрограмма 2 Обеспечение реализации муниципальной  программы «Развитие физической культуры и спорта Череповецкого муниципального района на 2020-2025 годы»</t>
  </si>
  <si>
    <t>Основное мероприятие               Управление отраслью физической культуры и спорта</t>
  </si>
  <si>
    <t>Муниципальная программа "Развитие физической культуры и спорта Череповецкого муниципального района на 2020-2025 годы"</t>
  </si>
  <si>
    <t xml:space="preserve">«Обеспечение реализации муниципальной программы «Развитие физической культуры и спорта Череповецкого муниципального района на 2020-2025 годы»
</t>
  </si>
  <si>
    <t>"Физическая культура и массовый спорт на 2020-2025 годы"</t>
  </si>
  <si>
    <t xml:space="preserve"> «Обеспечение приоритетных расходов»</t>
  </si>
  <si>
    <r>
      <rPr>
        <sz val="11"/>
        <color theme="1"/>
        <rFont val="Calibri"/>
        <family val="2"/>
        <charset val="204"/>
        <scheme val="minor"/>
      </rPr>
      <t>Основное мероприятие 1.2</t>
    </r>
    <r>
      <rPr>
        <b/>
        <i/>
        <sz val="11"/>
        <color theme="1"/>
        <rFont val="Calibri"/>
        <family val="2"/>
        <charset val="204"/>
        <scheme val="minor"/>
      </rPr>
      <t xml:space="preserve"> 
</t>
    </r>
  </si>
  <si>
    <t>Подпрограмма "Физическая культура и массовый спорт на 2020-2025 годы"</t>
  </si>
  <si>
    <t>Итого</t>
  </si>
  <si>
    <t>бюджет района</t>
  </si>
  <si>
    <t>бюджет сельских поселений</t>
  </si>
  <si>
    <t>областной бюджет</t>
  </si>
  <si>
    <t>Подпрограмма "Обеспечение реализации муниципальной программы "Развитие физической культуры и спорта Череповецкого муниципального района на 2020-2025 годы"</t>
  </si>
  <si>
    <t>Основное мероприятие "Управление отраслью физической культуры и спорта"</t>
  </si>
  <si>
    <t>"Развитие массового спорта"</t>
  </si>
  <si>
    <t>"Обеспечение приоритетных расходов"</t>
  </si>
  <si>
    <t>Основное мероприятие 1.1</t>
  </si>
  <si>
    <t>Основное мероприятие 1.2</t>
  </si>
</sst>
</file>

<file path=xl/styles.xml><?xml version="1.0" encoding="utf-8"?>
<styleSheet xmlns="http://schemas.openxmlformats.org/spreadsheetml/2006/main">
  <numFmts count="1">
    <numFmt numFmtId="166" formatCode="000"/>
  </numFmts>
  <fonts count="2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1"/>
      <color rgb="FF0070C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1" fillId="3" borderId="0" xfId="0" applyFont="1" applyFill="1"/>
    <xf numFmtId="0" fontId="0" fillId="3" borderId="0" xfId="0" applyFill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left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top" wrapText="1"/>
    </xf>
    <xf numFmtId="0" fontId="7" fillId="0" borderId="0" xfId="0" applyFont="1"/>
    <xf numFmtId="0" fontId="7" fillId="0" borderId="0" xfId="0" applyFont="1" applyAlignment="1">
      <alignment wrapText="1"/>
    </xf>
    <xf numFmtId="1" fontId="0" fillId="0" borderId="0" xfId="0" applyNumberFormat="1" applyAlignment="1">
      <alignment horizontal="center"/>
    </xf>
    <xf numFmtId="1" fontId="0" fillId="0" borderId="0" xfId="0" applyNumberForma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15" xfId="0" applyFont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6" fillId="0" borderId="0" xfId="0" applyNumberFormat="1" applyFont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right" vertical="center"/>
    </xf>
    <xf numFmtId="4" fontId="0" fillId="0" borderId="1" xfId="0" applyNumberFormat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center" vertical="top" wrapText="1"/>
    </xf>
    <xf numFmtId="0" fontId="0" fillId="0" borderId="7" xfId="0" applyBorder="1" applyAlignment="1">
      <alignment horizontal="left" vertical="top" wrapText="1"/>
    </xf>
    <xf numFmtId="4" fontId="0" fillId="0" borderId="1" xfId="0" applyNumberFormat="1" applyBorder="1" applyAlignment="1">
      <alignment horizontal="right" vertical="top" wrapText="1"/>
    </xf>
    <xf numFmtId="4" fontId="0" fillId="4" borderId="1" xfId="0" applyNumberFormat="1" applyFill="1" applyBorder="1" applyAlignment="1">
      <alignment horizontal="right" vertical="top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2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1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4" fontId="1" fillId="4" borderId="1" xfId="0" applyNumberFormat="1" applyFont="1" applyFill="1" applyBorder="1" applyAlignment="1">
      <alignment horizontal="right" vertical="top" wrapText="1"/>
    </xf>
    <xf numFmtId="4" fontId="0" fillId="0" borderId="0" xfId="0" applyNumberFormat="1"/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left" wrapText="1"/>
    </xf>
    <xf numFmtId="4" fontId="1" fillId="0" borderId="1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horizontal="left" vertical="top" wrapText="1"/>
    </xf>
    <xf numFmtId="0" fontId="0" fillId="0" borderId="10" xfId="0" applyBorder="1" applyAlignment="1">
      <alignment vertical="top" wrapText="1"/>
    </xf>
    <xf numFmtId="0" fontId="0" fillId="0" borderId="7" xfId="0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top"/>
    </xf>
    <xf numFmtId="0" fontId="7" fillId="0" borderId="1" xfId="0" applyFont="1" applyBorder="1" applyAlignment="1">
      <alignment horizontal="justify"/>
    </xf>
    <xf numFmtId="0" fontId="7" fillId="0" borderId="0" xfId="0" applyFont="1" applyAlignment="1">
      <alignment horizontal="justify" vertical="top"/>
    </xf>
    <xf numFmtId="4" fontId="0" fillId="0" borderId="17" xfId="0" applyNumberFormat="1" applyBorder="1" applyAlignment="1">
      <alignment horizontal="center" vertical="center" wrapText="1"/>
    </xf>
    <xf numFmtId="0" fontId="13" fillId="0" borderId="0" xfId="0" applyFont="1"/>
    <xf numFmtId="0" fontId="14" fillId="0" borderId="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0" xfId="0" applyFont="1"/>
    <xf numFmtId="4" fontId="1" fillId="4" borderId="1" xfId="0" applyNumberFormat="1" applyFont="1" applyFill="1" applyBorder="1" applyAlignment="1">
      <alignment horizontal="right" vertical="top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0" fontId="16" fillId="0" borderId="18" xfId="0" applyFont="1" applyBorder="1" applyAlignment="1">
      <alignment vertical="top" wrapText="1"/>
    </xf>
    <xf numFmtId="0" fontId="16" fillId="0" borderId="19" xfId="0" applyFont="1" applyBorder="1" applyAlignment="1">
      <alignment vertical="top" wrapText="1"/>
    </xf>
    <xf numFmtId="0" fontId="16" fillId="0" borderId="20" xfId="0" applyFont="1" applyBorder="1" applyAlignment="1">
      <alignment vertical="top" wrapText="1"/>
    </xf>
    <xf numFmtId="0" fontId="16" fillId="0" borderId="21" xfId="0" applyFont="1" applyBorder="1" applyAlignment="1">
      <alignment vertical="top" wrapText="1"/>
    </xf>
    <xf numFmtId="0" fontId="16" fillId="0" borderId="0" xfId="0" applyFont="1"/>
    <xf numFmtId="0" fontId="16" fillId="0" borderId="18" xfId="0" applyFont="1" applyBorder="1" applyAlignment="1">
      <alignment wrapText="1"/>
    </xf>
    <xf numFmtId="0" fontId="16" fillId="0" borderId="19" xfId="0" applyFont="1" applyBorder="1" applyAlignment="1">
      <alignment wrapText="1"/>
    </xf>
    <xf numFmtId="0" fontId="16" fillId="0" borderId="19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distributed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0" fontId="17" fillId="0" borderId="8" xfId="0" applyFont="1" applyBorder="1" applyAlignment="1">
      <alignment vertical="distributed" wrapText="1"/>
    </xf>
    <xf numFmtId="0" fontId="19" fillId="0" borderId="1" xfId="0" applyFont="1" applyBorder="1" applyAlignment="1">
      <alignment vertical="distributed"/>
    </xf>
    <xf numFmtId="0" fontId="17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vertical="distributed"/>
    </xf>
    <xf numFmtId="0" fontId="12" fillId="0" borderId="1" xfId="0" applyFont="1" applyBorder="1" applyAlignment="1">
      <alignment vertical="distributed"/>
    </xf>
    <xf numFmtId="0" fontId="7" fillId="0" borderId="1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right" vertical="center"/>
    </xf>
    <xf numFmtId="0" fontId="9" fillId="0" borderId="0" xfId="1" applyAlignment="1" applyProtection="1">
      <alignment horizontal="center"/>
    </xf>
    <xf numFmtId="0" fontId="0" fillId="0" borderId="11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3" fillId="0" borderId="15" xfId="0" applyFont="1" applyBorder="1" applyAlignment="1">
      <alignment horizontal="right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15" xfId="0" applyFont="1" applyBorder="1" applyAlignment="1">
      <alignment horizontal="left" vertical="top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7" fillId="0" borderId="0" xfId="0" applyNumberFormat="1" applyFont="1"/>
    <xf numFmtId="0" fontId="1" fillId="0" borderId="8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0" fillId="0" borderId="9" xfId="0" applyBorder="1" applyAlignment="1">
      <alignment horizontal="left" wrapText="1"/>
    </xf>
    <xf numFmtId="166" fontId="21" fillId="0" borderId="1" xfId="0" applyNumberFormat="1" applyFont="1" applyFill="1" applyBorder="1" applyAlignment="1" applyProtection="1">
      <protection hidden="1"/>
    </xf>
    <xf numFmtId="0" fontId="20" fillId="0" borderId="1" xfId="0" applyNumberFormat="1" applyFont="1" applyFill="1" applyBorder="1" applyAlignment="1" applyProtection="1">
      <alignment horizontal="left" wrapText="1"/>
      <protection hidden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1" fillId="0" borderId="10" xfId="0" applyFont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am@cherra.ru" TargetMode="External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1"/>
  <sheetViews>
    <sheetView view="pageBreakPreview" topLeftCell="A16" zoomScale="85" zoomScaleSheetLayoutView="85" workbookViewId="0">
      <selection activeCell="A16" sqref="A16:I16"/>
    </sheetView>
  </sheetViews>
  <sheetFormatPr defaultColWidth="9.140625" defaultRowHeight="15.75"/>
  <cols>
    <col min="1" max="1" width="10.5703125" style="17" customWidth="1"/>
    <col min="2" max="3" width="9.140625" style="17"/>
    <col min="4" max="4" width="9.85546875" style="17" customWidth="1"/>
    <col min="5" max="5" width="10.7109375" style="17" customWidth="1"/>
    <col min="6" max="6" width="9.85546875" style="17" customWidth="1"/>
    <col min="7" max="7" width="9.140625" style="17"/>
    <col min="8" max="8" width="11.85546875" style="17" bestFit="1" customWidth="1"/>
    <col min="9" max="9" width="10.5703125" style="17" customWidth="1"/>
    <col min="10" max="16384" width="9.140625" style="17"/>
  </cols>
  <sheetData>
    <row r="1" spans="1:9">
      <c r="A1" s="101" t="s">
        <v>96</v>
      </c>
      <c r="B1" s="101"/>
      <c r="C1" s="101"/>
      <c r="D1" s="101"/>
      <c r="E1" s="101"/>
      <c r="F1" s="101"/>
      <c r="G1" s="101"/>
      <c r="H1" s="101"/>
      <c r="I1" s="101"/>
    </row>
    <row r="14" spans="1:9">
      <c r="A14" s="101" t="s">
        <v>97</v>
      </c>
      <c r="B14" s="101"/>
      <c r="C14" s="101"/>
      <c r="D14" s="101"/>
      <c r="E14" s="101"/>
      <c r="F14" s="101"/>
      <c r="G14" s="101"/>
      <c r="H14" s="101"/>
      <c r="I14" s="101"/>
    </row>
    <row r="15" spans="1:9">
      <c r="A15" s="23"/>
      <c r="B15" s="23"/>
      <c r="C15" s="23"/>
      <c r="D15" s="23"/>
      <c r="E15" s="23"/>
      <c r="F15" s="23"/>
      <c r="G15" s="23"/>
      <c r="H15" s="23"/>
      <c r="I15" s="23"/>
    </row>
    <row r="16" spans="1:9" ht="60.75" customHeight="1">
      <c r="A16" s="102" t="s">
        <v>131</v>
      </c>
      <c r="B16" s="102"/>
      <c r="C16" s="102"/>
      <c r="D16" s="102"/>
      <c r="E16" s="102"/>
      <c r="F16" s="102"/>
      <c r="G16" s="102"/>
      <c r="H16" s="102"/>
      <c r="I16" s="102"/>
    </row>
    <row r="17" spans="1:9" ht="15" customHeight="1">
      <c r="A17" s="23"/>
      <c r="B17" s="23"/>
      <c r="C17" s="23"/>
      <c r="D17" s="23"/>
      <c r="E17" s="23"/>
      <c r="F17" s="23"/>
      <c r="G17" s="23"/>
      <c r="H17" s="23"/>
      <c r="I17" s="23"/>
    </row>
    <row r="18" spans="1:9" ht="45.75" customHeight="1">
      <c r="A18" s="18"/>
      <c r="B18" s="18"/>
      <c r="D18" s="24" t="s">
        <v>86</v>
      </c>
      <c r="E18" s="24">
        <v>2023</v>
      </c>
      <c r="F18" s="24" t="s">
        <v>87</v>
      </c>
    </row>
    <row r="20" spans="1:9" ht="15" customHeight="1"/>
    <row r="21" spans="1:9" ht="15" customHeight="1"/>
    <row r="22" spans="1:9" ht="15" customHeight="1"/>
    <row r="23" spans="1:9" ht="15" customHeight="1"/>
    <row r="24" spans="1:9" ht="15" customHeight="1"/>
    <row r="25" spans="1:9" ht="15" customHeight="1"/>
    <row r="26" spans="1:9" ht="15" customHeight="1"/>
    <row r="27" spans="1:9" ht="15.75" customHeight="1"/>
    <row r="28" spans="1:9" ht="32.1" customHeight="1">
      <c r="D28" s="103" t="s">
        <v>98</v>
      </c>
      <c r="E28" s="103"/>
      <c r="F28" s="103"/>
      <c r="G28" s="104" t="s">
        <v>119</v>
      </c>
      <c r="H28" s="104"/>
      <c r="I28" s="104"/>
    </row>
    <row r="29" spans="1:9" ht="32.1" customHeight="1">
      <c r="D29" s="103" t="s">
        <v>99</v>
      </c>
      <c r="E29" s="103"/>
      <c r="F29" s="103"/>
      <c r="G29" s="104" t="s">
        <v>119</v>
      </c>
      <c r="H29" s="104"/>
      <c r="I29" s="104"/>
    </row>
    <row r="30" spans="1:9">
      <c r="D30" s="105" t="s">
        <v>11</v>
      </c>
      <c r="E30" s="105"/>
      <c r="F30" s="105"/>
      <c r="G30" s="101" t="s">
        <v>154</v>
      </c>
      <c r="H30" s="101"/>
      <c r="I30" s="101"/>
    </row>
    <row r="31" spans="1:9">
      <c r="D31" s="105" t="s">
        <v>85</v>
      </c>
      <c r="E31" s="105"/>
      <c r="F31" s="105"/>
      <c r="G31" s="101" t="s">
        <v>120</v>
      </c>
      <c r="H31" s="101"/>
      <c r="I31" s="101"/>
    </row>
    <row r="32" spans="1:9">
      <c r="D32" s="30"/>
      <c r="E32" s="30"/>
      <c r="F32" s="30" t="s">
        <v>108</v>
      </c>
      <c r="G32" s="106" t="s">
        <v>155</v>
      </c>
      <c r="H32" s="101"/>
      <c r="I32" s="101"/>
    </row>
    <row r="33" spans="1:9" ht="32.1" customHeight="1">
      <c r="D33" s="105" t="s">
        <v>12</v>
      </c>
      <c r="E33" s="105"/>
      <c r="F33" s="105"/>
      <c r="G33" s="100"/>
      <c r="H33" s="100"/>
      <c r="I33" s="100"/>
    </row>
    <row r="34" spans="1:9">
      <c r="H34" s="149">
        <v>45350</v>
      </c>
    </row>
    <row r="38" spans="1:9" ht="15" customHeight="1"/>
    <row r="39" spans="1:9" ht="15" customHeight="1"/>
    <row r="41" spans="1:9">
      <c r="A41" s="101" t="s">
        <v>156</v>
      </c>
      <c r="B41" s="101"/>
      <c r="C41" s="101"/>
      <c r="D41" s="101"/>
      <c r="E41" s="101"/>
      <c r="F41" s="101"/>
      <c r="G41" s="101"/>
      <c r="H41" s="101"/>
      <c r="I41" s="101"/>
    </row>
  </sheetData>
  <mergeCells count="15">
    <mergeCell ref="G33:I33"/>
    <mergeCell ref="A41:I41"/>
    <mergeCell ref="A1:I1"/>
    <mergeCell ref="A14:I14"/>
    <mergeCell ref="A16:I16"/>
    <mergeCell ref="D28:F28"/>
    <mergeCell ref="G28:I28"/>
    <mergeCell ref="D29:F29"/>
    <mergeCell ref="G29:I29"/>
    <mergeCell ref="D30:F30"/>
    <mergeCell ref="G30:I30"/>
    <mergeCell ref="D31:F31"/>
    <mergeCell ref="G31:I31"/>
    <mergeCell ref="D33:F33"/>
    <mergeCell ref="G32:I32"/>
  </mergeCells>
  <hyperlinks>
    <hyperlink ref="G32" r:id="rId1"/>
  </hyperlinks>
  <pageMargins left="0.70866141732283472" right="0.70866141732283472" top="0.74803149606299213" bottom="0.74803149606299213" header="0.31496062992125984" footer="0.31496062992125984"/>
  <pageSetup paperSize="9" scale="95" orientation="portrait"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O28"/>
  <sheetViews>
    <sheetView view="pageBreakPreview" zoomScale="70" zoomScaleSheetLayoutView="70" workbookViewId="0">
      <selection activeCell="C5" sqref="C5"/>
    </sheetView>
  </sheetViews>
  <sheetFormatPr defaultRowHeight="15"/>
  <cols>
    <col min="1" max="1" width="29" customWidth="1"/>
    <col min="2" max="2" width="11.140625" customWidth="1"/>
    <col min="3" max="3" width="12.42578125" customWidth="1"/>
  </cols>
  <sheetData>
    <row r="1" spans="1:15" ht="20.100000000000001" customHeight="1">
      <c r="A1" s="139" t="s">
        <v>16</v>
      </c>
      <c r="B1" s="139"/>
      <c r="C1" s="140" t="s">
        <v>133</v>
      </c>
      <c r="D1" s="141"/>
      <c r="E1" s="141"/>
      <c r="F1" s="141"/>
      <c r="G1" s="141"/>
      <c r="H1" s="142"/>
    </row>
    <row r="2" spans="1:15" ht="20.100000000000001" customHeight="1">
      <c r="A2" s="139"/>
      <c r="B2" s="139"/>
      <c r="C2" s="143"/>
      <c r="D2" s="144"/>
      <c r="E2" s="144"/>
      <c r="F2" s="144"/>
      <c r="G2" s="144"/>
      <c r="H2" s="145"/>
    </row>
    <row r="3" spans="1:15" ht="20.100000000000001" customHeight="1">
      <c r="A3" s="139" t="s">
        <v>9</v>
      </c>
      <c r="B3" s="139"/>
      <c r="C3" s="118">
        <v>2023</v>
      </c>
      <c r="D3" s="118"/>
      <c r="E3" s="118"/>
      <c r="F3" s="118"/>
      <c r="G3" s="118"/>
      <c r="H3" s="118"/>
    </row>
    <row r="4" spans="1:15" ht="20.100000000000001" customHeight="1">
      <c r="A4" s="139" t="s">
        <v>13</v>
      </c>
      <c r="B4" s="139"/>
      <c r="C4" s="148">
        <v>45350</v>
      </c>
      <c r="D4" s="118"/>
      <c r="E4" s="118"/>
      <c r="F4" s="118"/>
      <c r="G4" s="118"/>
      <c r="H4" s="118"/>
    </row>
    <row r="5" spans="1:15" ht="20.100000000000001" customHeight="1">
      <c r="A5" s="6"/>
      <c r="B5" s="6"/>
      <c r="C5" s="7"/>
      <c r="D5" s="7"/>
      <c r="E5" s="7"/>
      <c r="F5" s="7"/>
      <c r="G5" s="7"/>
      <c r="H5" s="7"/>
    </row>
    <row r="6" spans="1:15">
      <c r="A6" s="4" t="s">
        <v>17</v>
      </c>
      <c r="B6" s="5"/>
      <c r="C6" s="5"/>
      <c r="D6" s="5"/>
      <c r="E6" s="5"/>
      <c r="F6" s="5"/>
      <c r="G6" s="5"/>
      <c r="H6" s="5"/>
    </row>
    <row r="7" spans="1:15">
      <c r="A7" s="1"/>
    </row>
    <row r="8" spans="1:15">
      <c r="A8" t="s">
        <v>90</v>
      </c>
      <c r="B8" s="8">
        <v>7</v>
      </c>
    </row>
    <row r="10" spans="1:15" ht="30">
      <c r="A10" s="10" t="s">
        <v>88</v>
      </c>
      <c r="B10" s="10" t="s">
        <v>89</v>
      </c>
      <c r="C10" s="10" t="s">
        <v>14</v>
      </c>
      <c r="D10" s="10" t="s">
        <v>0</v>
      </c>
      <c r="E10" s="10" t="s">
        <v>1</v>
      </c>
      <c r="F10" s="10" t="s">
        <v>2</v>
      </c>
    </row>
    <row r="11" spans="1:15" ht="77.25" customHeight="1">
      <c r="A11" s="16" t="s">
        <v>138</v>
      </c>
      <c r="B11" s="27" t="s">
        <v>116</v>
      </c>
      <c r="C11" s="25">
        <v>1</v>
      </c>
      <c r="D11" s="10">
        <v>48</v>
      </c>
      <c r="E11" s="10">
        <v>48.11</v>
      </c>
      <c r="F11" s="26">
        <f t="shared" ref="F11:F12" si="0">IF(C11=1,(E11/D11),(D11/E11))</f>
        <v>1.0022916666666666</v>
      </c>
      <c r="K11" s="15"/>
      <c r="L11" s="19"/>
      <c r="M11" s="20"/>
      <c r="N11" s="20"/>
      <c r="O11" s="21"/>
    </row>
    <row r="12" spans="1:15" ht="48" customHeight="1">
      <c r="A12" s="16" t="s">
        <v>139</v>
      </c>
      <c r="B12" s="27" t="s">
        <v>116</v>
      </c>
      <c r="C12" s="25">
        <v>1</v>
      </c>
      <c r="D12" s="10">
        <v>3.09</v>
      </c>
      <c r="E12" s="10">
        <v>3.49</v>
      </c>
      <c r="F12" s="26">
        <f t="shared" si="0"/>
        <v>1.1294498381877023</v>
      </c>
      <c r="K12" s="15"/>
      <c r="L12" s="19"/>
      <c r="M12" s="20"/>
      <c r="N12" s="20"/>
      <c r="O12" s="21"/>
    </row>
    <row r="13" spans="1:15" ht="111.75" customHeight="1">
      <c r="A13" s="16" t="s">
        <v>140</v>
      </c>
      <c r="B13" s="27" t="s">
        <v>116</v>
      </c>
      <c r="C13" s="25">
        <v>1</v>
      </c>
      <c r="D13" s="10">
        <v>57.1</v>
      </c>
      <c r="E13" s="10">
        <v>73.209999999999994</v>
      </c>
      <c r="F13" s="26">
        <v>1.27</v>
      </c>
      <c r="K13" s="15"/>
      <c r="L13" s="19"/>
      <c r="M13" s="20"/>
      <c r="N13" s="20"/>
      <c r="O13" s="21"/>
    </row>
    <row r="14" spans="1:15" ht="130.5" customHeight="1">
      <c r="A14" s="11" t="s">
        <v>142</v>
      </c>
      <c r="B14" s="27" t="s">
        <v>116</v>
      </c>
      <c r="C14" s="25">
        <v>1</v>
      </c>
      <c r="D14" s="10">
        <v>14.6</v>
      </c>
      <c r="E14" s="10">
        <v>14.6</v>
      </c>
      <c r="F14" s="26">
        <v>1</v>
      </c>
      <c r="K14" s="15"/>
      <c r="L14" s="19"/>
      <c r="M14" s="20"/>
      <c r="N14" s="20"/>
      <c r="O14" s="21"/>
    </row>
    <row r="15" spans="1:15" ht="130.5" customHeight="1">
      <c r="A15" s="62" t="s">
        <v>144</v>
      </c>
      <c r="B15" s="27" t="s">
        <v>116</v>
      </c>
      <c r="C15" s="25">
        <v>1</v>
      </c>
      <c r="D15" s="10">
        <v>69.2</v>
      </c>
      <c r="E15" s="10">
        <v>72.38</v>
      </c>
      <c r="F15" s="26">
        <f>IF(C15=1,(E15/D15),(D15/E15))</f>
        <v>1.0459537572254334</v>
      </c>
      <c r="K15" s="15"/>
      <c r="L15" s="19"/>
      <c r="M15" s="20"/>
      <c r="N15" s="20"/>
      <c r="O15" s="21"/>
    </row>
    <row r="16" spans="1:15" ht="123.75" customHeight="1">
      <c r="A16" s="62" t="s">
        <v>145</v>
      </c>
      <c r="B16" s="27" t="s">
        <v>116</v>
      </c>
      <c r="C16" s="25">
        <v>1</v>
      </c>
      <c r="D16" s="10">
        <v>57.7</v>
      </c>
      <c r="E16" s="10">
        <v>57.97</v>
      </c>
      <c r="F16" s="26">
        <f t="shared" ref="F16:F17" si="1">IF(C16=1,(E16/D16),(D16/E16))</f>
        <v>1.0046793760831889</v>
      </c>
      <c r="K16" s="15"/>
      <c r="L16" s="19"/>
      <c r="M16" s="20"/>
      <c r="N16" s="20"/>
      <c r="O16" s="21"/>
    </row>
    <row r="17" spans="1:15" ht="125.25" customHeight="1">
      <c r="A17" s="63" t="s">
        <v>146</v>
      </c>
      <c r="B17" s="27" t="s">
        <v>116</v>
      </c>
      <c r="C17" s="25">
        <v>1</v>
      </c>
      <c r="D17" s="10">
        <v>13.6</v>
      </c>
      <c r="E17" s="10">
        <v>15.22</v>
      </c>
      <c r="F17" s="26">
        <f t="shared" si="1"/>
        <v>1.1191176470588236</v>
      </c>
      <c r="K17" s="15"/>
      <c r="L17" s="19"/>
      <c r="M17" s="20"/>
      <c r="N17" s="20"/>
      <c r="O17" s="21"/>
    </row>
    <row r="18" spans="1:15">
      <c r="A18" s="13" t="s">
        <v>15</v>
      </c>
      <c r="B18" s="15">
        <v>1</v>
      </c>
    </row>
    <row r="19" spans="1:15">
      <c r="A19" s="13" t="s">
        <v>91</v>
      </c>
      <c r="B19" s="15">
        <v>2</v>
      </c>
    </row>
    <row r="21" spans="1:15">
      <c r="A21" s="22" t="s">
        <v>3</v>
      </c>
      <c r="B21" s="28">
        <f>1/B8*SUM(F11:F17)</f>
        <v>1.0816417550316879</v>
      </c>
    </row>
    <row r="23" spans="1:15">
      <c r="A23" s="4" t="s">
        <v>18</v>
      </c>
      <c r="B23" s="4"/>
      <c r="C23" s="4"/>
      <c r="D23" s="4"/>
      <c r="E23" s="4"/>
      <c r="F23" s="4"/>
      <c r="G23" s="4"/>
      <c r="H23" s="4"/>
    </row>
    <row r="25" spans="1:15" ht="17.25">
      <c r="B25" s="8" t="s">
        <v>6</v>
      </c>
      <c r="C25" s="8" t="s">
        <v>7</v>
      </c>
      <c r="D25" s="8" t="s">
        <v>5</v>
      </c>
    </row>
    <row r="26" spans="1:15">
      <c r="B26" s="50">
        <v>22213.010000000002</v>
      </c>
      <c r="C26" s="50">
        <v>22196.29</v>
      </c>
      <c r="D26" s="50">
        <f>B26/C26</f>
        <v>1.0007532790389746</v>
      </c>
    </row>
    <row r="27" spans="1:15" ht="15.75" thickBot="1"/>
    <row r="28" spans="1:15" ht="35.1" customHeight="1" thickBot="1">
      <c r="B28" s="134" t="s">
        <v>20</v>
      </c>
      <c r="C28" s="135"/>
      <c r="D28" s="135"/>
      <c r="E28" s="136"/>
      <c r="F28" s="146">
        <f>B21/D26</f>
        <v>1.0808275902631972</v>
      </c>
      <c r="G28" s="147"/>
    </row>
  </sheetData>
  <mergeCells count="8">
    <mergeCell ref="F28:G28"/>
    <mergeCell ref="A1:B2"/>
    <mergeCell ref="C1:H2"/>
    <mergeCell ref="A3:B3"/>
    <mergeCell ref="C3:H3"/>
    <mergeCell ref="A4:B4"/>
    <mergeCell ref="C4:H4"/>
    <mergeCell ref="B28:E28"/>
  </mergeCells>
  <pageMargins left="0.7" right="0.7" top="0.75" bottom="0.75" header="0.3" footer="0.3"/>
  <pageSetup paperSize="9" scale="88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A1:O24"/>
  <sheetViews>
    <sheetView tabSelected="1" view="pageBreakPreview" zoomScale="60" workbookViewId="0">
      <selection activeCell="C5" sqref="C5"/>
    </sheetView>
  </sheetViews>
  <sheetFormatPr defaultRowHeight="15"/>
  <cols>
    <col min="1" max="1" width="29" customWidth="1"/>
    <col min="2" max="2" width="10" customWidth="1"/>
    <col min="3" max="3" width="12.42578125" customWidth="1"/>
  </cols>
  <sheetData>
    <row r="1" spans="1:15" ht="20.100000000000001" customHeight="1">
      <c r="A1" s="139" t="s">
        <v>16</v>
      </c>
      <c r="B1" s="139"/>
      <c r="C1" s="140" t="s">
        <v>137</v>
      </c>
      <c r="D1" s="141"/>
      <c r="E1" s="141"/>
      <c r="F1" s="141"/>
      <c r="G1" s="141"/>
      <c r="H1" s="142"/>
    </row>
    <row r="2" spans="1:15" ht="12" customHeight="1">
      <c r="A2" s="139"/>
      <c r="B2" s="139"/>
      <c r="C2" s="143"/>
      <c r="D2" s="144"/>
      <c r="E2" s="144"/>
      <c r="F2" s="144"/>
      <c r="G2" s="144"/>
      <c r="H2" s="145"/>
    </row>
    <row r="3" spans="1:15" ht="20.100000000000001" customHeight="1">
      <c r="A3" s="139" t="s">
        <v>9</v>
      </c>
      <c r="B3" s="139"/>
      <c r="C3" s="118">
        <v>2023</v>
      </c>
      <c r="D3" s="118"/>
      <c r="E3" s="118"/>
      <c r="F3" s="118"/>
      <c r="G3" s="118"/>
      <c r="H3" s="118"/>
    </row>
    <row r="4" spans="1:15" ht="20.100000000000001" customHeight="1">
      <c r="A4" s="139" t="s">
        <v>13</v>
      </c>
      <c r="B4" s="139"/>
      <c r="C4" s="148">
        <v>45350</v>
      </c>
      <c r="D4" s="118"/>
      <c r="E4" s="118"/>
      <c r="F4" s="118"/>
      <c r="G4" s="118"/>
      <c r="H4" s="118"/>
    </row>
    <row r="5" spans="1:15" ht="20.100000000000001" customHeight="1">
      <c r="A5" s="6"/>
      <c r="B5" s="6"/>
      <c r="C5" s="7"/>
      <c r="D5" s="7"/>
      <c r="E5" s="7"/>
      <c r="F5" s="7"/>
      <c r="G5" s="7"/>
      <c r="H5" s="7"/>
    </row>
    <row r="6" spans="1:15">
      <c r="A6" s="4" t="s">
        <v>17</v>
      </c>
      <c r="B6" s="5"/>
      <c r="C6" s="5"/>
      <c r="D6" s="5"/>
      <c r="E6" s="5"/>
      <c r="F6" s="5"/>
      <c r="G6" s="5"/>
      <c r="H6" s="5"/>
    </row>
    <row r="7" spans="1:15">
      <c r="A7" s="1"/>
    </row>
    <row r="8" spans="1:15">
      <c r="A8" t="s">
        <v>90</v>
      </c>
      <c r="B8" s="8">
        <v>2</v>
      </c>
    </row>
    <row r="10" spans="1:15" ht="30">
      <c r="A10" s="10" t="s">
        <v>88</v>
      </c>
      <c r="B10" s="10" t="s">
        <v>89</v>
      </c>
      <c r="C10" s="10" t="s">
        <v>14</v>
      </c>
      <c r="D10" s="10" t="s">
        <v>0</v>
      </c>
      <c r="E10" s="10" t="s">
        <v>1</v>
      </c>
      <c r="F10" s="10" t="s">
        <v>2</v>
      </c>
    </row>
    <row r="11" spans="1:15" ht="61.15" customHeight="1">
      <c r="A11" s="57" t="s">
        <v>117</v>
      </c>
      <c r="B11" s="27" t="s">
        <v>116</v>
      </c>
      <c r="C11" s="25">
        <v>1</v>
      </c>
      <c r="D11" s="25">
        <v>100</v>
      </c>
      <c r="E11" s="25">
        <v>100</v>
      </c>
      <c r="F11" s="44">
        <f t="shared" ref="F11:F12" si="0">IF(C11=1,(E11/D11),(D11/E11))</f>
        <v>1</v>
      </c>
      <c r="K11" s="15"/>
      <c r="L11" s="19"/>
      <c r="M11" s="20"/>
      <c r="N11" s="20"/>
      <c r="O11" s="21"/>
    </row>
    <row r="12" spans="1:15" ht="75">
      <c r="A12" s="57" t="s">
        <v>118</v>
      </c>
      <c r="B12" s="27" t="s">
        <v>116</v>
      </c>
      <c r="C12" s="25">
        <v>1</v>
      </c>
      <c r="D12" s="25">
        <v>100</v>
      </c>
      <c r="E12" s="25">
        <v>99.6</v>
      </c>
      <c r="F12" s="44">
        <f t="shared" si="0"/>
        <v>0.996</v>
      </c>
      <c r="K12" s="15"/>
      <c r="L12" s="19"/>
      <c r="M12" s="20"/>
      <c r="N12" s="20"/>
      <c r="O12" s="21"/>
    </row>
    <row r="13" spans="1:15">
      <c r="A13" s="32"/>
      <c r="K13" s="15"/>
      <c r="L13" s="19"/>
      <c r="M13" s="20"/>
      <c r="N13" s="20"/>
      <c r="O13" s="21"/>
    </row>
    <row r="14" spans="1:15">
      <c r="A14" s="13" t="s">
        <v>15</v>
      </c>
      <c r="B14" s="15">
        <v>1</v>
      </c>
    </row>
    <row r="15" spans="1:15">
      <c r="A15" s="13" t="s">
        <v>91</v>
      </c>
      <c r="B15" s="15">
        <v>2</v>
      </c>
    </row>
    <row r="17" spans="1:8">
      <c r="A17" s="22" t="s">
        <v>3</v>
      </c>
      <c r="B17" s="28">
        <f>1/B8*SUM(F11:F12)</f>
        <v>0.998</v>
      </c>
    </row>
    <row r="19" spans="1:8">
      <c r="A19" s="4" t="s">
        <v>18</v>
      </c>
      <c r="B19" s="4"/>
      <c r="C19" s="4"/>
      <c r="D19" s="4"/>
      <c r="E19" s="4"/>
      <c r="F19" s="4"/>
      <c r="G19" s="4"/>
      <c r="H19" s="4"/>
    </row>
    <row r="21" spans="1:8" ht="17.25">
      <c r="B21" s="8" t="s">
        <v>6</v>
      </c>
      <c r="C21" s="8" t="s">
        <v>7</v>
      </c>
      <c r="D21" s="8" t="s">
        <v>5</v>
      </c>
    </row>
    <row r="22" spans="1:8">
      <c r="B22" s="38">
        <v>2659.6</v>
      </c>
      <c r="C22" s="39">
        <v>2638.07</v>
      </c>
      <c r="D22" s="51">
        <f>B22/C22</f>
        <v>1.0081612694128661</v>
      </c>
    </row>
    <row r="23" spans="1:8" ht="15.75" thickBot="1"/>
    <row r="24" spans="1:8" ht="35.1" customHeight="1" thickBot="1">
      <c r="B24" s="134" t="s">
        <v>20</v>
      </c>
      <c r="C24" s="135"/>
      <c r="D24" s="135"/>
      <c r="E24" s="136"/>
      <c r="F24" s="146">
        <f>B17/D22</f>
        <v>0.98992098811851414</v>
      </c>
      <c r="G24" s="147"/>
    </row>
  </sheetData>
  <mergeCells count="8">
    <mergeCell ref="B24:E24"/>
    <mergeCell ref="F24:G24"/>
    <mergeCell ref="A1:B2"/>
    <mergeCell ref="C1:H2"/>
    <mergeCell ref="A3:B3"/>
    <mergeCell ref="C3:H3"/>
    <mergeCell ref="A4:B4"/>
    <mergeCell ref="C4:H4"/>
  </mergeCells>
  <pageMargins left="0.7" right="0.7" top="0.75" bottom="0.75" header="0.3" footer="0.3"/>
  <pageSetup paperSize="9" scale="9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8"/>
  <sheetViews>
    <sheetView view="pageBreakPreview" zoomScaleSheetLayoutView="100" workbookViewId="0">
      <selection activeCell="F12" sqref="F12"/>
    </sheetView>
  </sheetViews>
  <sheetFormatPr defaultColWidth="9.140625" defaultRowHeight="15"/>
  <cols>
    <col min="1" max="1" width="5.42578125" customWidth="1"/>
    <col min="2" max="2" width="33.5703125" customWidth="1"/>
    <col min="3" max="3" width="6.85546875" customWidth="1"/>
    <col min="4" max="4" width="18.28515625" customWidth="1"/>
    <col min="5" max="5" width="12.140625" customWidth="1"/>
    <col min="6" max="6" width="12.42578125" customWidth="1"/>
    <col min="7" max="7" width="40.5703125" customWidth="1"/>
  </cols>
  <sheetData>
    <row r="1" spans="1:8" ht="31.5" customHeight="1">
      <c r="A1" s="110" t="s">
        <v>22</v>
      </c>
      <c r="B1" s="110"/>
      <c r="C1" s="110"/>
      <c r="D1" s="110"/>
      <c r="E1" s="110"/>
      <c r="F1" s="110"/>
      <c r="G1" s="110"/>
    </row>
    <row r="2" spans="1:8">
      <c r="D2" s="69"/>
      <c r="E2" s="115"/>
      <c r="F2" s="115"/>
      <c r="G2" s="9" t="s">
        <v>23</v>
      </c>
    </row>
    <row r="3" spans="1:8" ht="15" customHeight="1">
      <c r="A3" s="111" t="s">
        <v>24</v>
      </c>
      <c r="B3" s="111" t="s">
        <v>25</v>
      </c>
      <c r="C3" s="111" t="s">
        <v>89</v>
      </c>
      <c r="D3" s="114" t="s">
        <v>26</v>
      </c>
      <c r="E3" s="114"/>
      <c r="F3" s="114"/>
      <c r="G3" s="114" t="s">
        <v>110</v>
      </c>
    </row>
    <row r="4" spans="1:8" ht="44.25" customHeight="1">
      <c r="A4" s="112"/>
      <c r="B4" s="112"/>
      <c r="C4" s="112"/>
      <c r="D4" s="114" t="s">
        <v>130</v>
      </c>
      <c r="E4" s="114" t="s">
        <v>27</v>
      </c>
      <c r="F4" s="114"/>
      <c r="G4" s="114"/>
    </row>
    <row r="5" spans="1:8" ht="18" customHeight="1">
      <c r="A5" s="113"/>
      <c r="B5" s="113"/>
      <c r="C5" s="113"/>
      <c r="D5" s="114"/>
      <c r="E5" s="10" t="s">
        <v>0</v>
      </c>
      <c r="F5" s="10" t="s">
        <v>1</v>
      </c>
      <c r="G5" s="114"/>
    </row>
    <row r="6" spans="1:8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</row>
    <row r="7" spans="1:8" ht="30.6" hidden="1" customHeight="1">
      <c r="A7" s="42"/>
      <c r="B7" s="107" t="s">
        <v>121</v>
      </c>
      <c r="C7" s="108"/>
      <c r="D7" s="108"/>
      <c r="E7" s="108"/>
      <c r="F7" s="109"/>
      <c r="G7" s="42"/>
    </row>
    <row r="8" spans="1:8" ht="138.75" customHeight="1">
      <c r="A8" s="10">
        <v>1</v>
      </c>
      <c r="B8" s="16" t="s">
        <v>138</v>
      </c>
      <c r="C8" s="10" t="s">
        <v>116</v>
      </c>
      <c r="D8" s="10">
        <v>48</v>
      </c>
      <c r="E8" s="70">
        <v>51.5</v>
      </c>
      <c r="F8" s="70">
        <v>51.5</v>
      </c>
      <c r="G8" s="43" t="s">
        <v>147</v>
      </c>
      <c r="H8" s="41"/>
    </row>
    <row r="9" spans="1:8" ht="61.5" customHeight="1">
      <c r="A9" s="64">
        <v>2</v>
      </c>
      <c r="B9" s="37" t="s">
        <v>139</v>
      </c>
      <c r="C9" s="64" t="s">
        <v>116</v>
      </c>
      <c r="D9" s="64">
        <v>3.09</v>
      </c>
      <c r="E9" s="71">
        <v>3.09</v>
      </c>
      <c r="F9" s="71">
        <v>3.09</v>
      </c>
      <c r="G9" s="45" t="s">
        <v>148</v>
      </c>
    </row>
    <row r="10" spans="1:8" ht="78" customHeight="1">
      <c r="A10" s="10">
        <v>3</v>
      </c>
      <c r="B10" s="16" t="s">
        <v>140</v>
      </c>
      <c r="C10" s="10" t="s">
        <v>141</v>
      </c>
      <c r="D10" s="10">
        <v>57.1</v>
      </c>
      <c r="E10" s="70">
        <v>57.3</v>
      </c>
      <c r="F10" s="70">
        <v>57.3</v>
      </c>
      <c r="G10" s="16"/>
    </row>
    <row r="11" spans="1:8" ht="120">
      <c r="A11" s="10">
        <v>4</v>
      </c>
      <c r="B11" s="16" t="s">
        <v>142</v>
      </c>
      <c r="C11" s="10" t="s">
        <v>116</v>
      </c>
      <c r="D11" s="10">
        <v>14.6</v>
      </c>
      <c r="E11" s="70">
        <v>15</v>
      </c>
      <c r="F11" s="70">
        <v>15</v>
      </c>
      <c r="G11" s="16" t="s">
        <v>149</v>
      </c>
    </row>
    <row r="12" spans="1:8" ht="135">
      <c r="A12" s="10">
        <v>5</v>
      </c>
      <c r="B12" s="65" t="s">
        <v>144</v>
      </c>
      <c r="C12" s="10" t="s">
        <v>116</v>
      </c>
      <c r="D12" s="10">
        <v>69.2</v>
      </c>
      <c r="E12" s="70">
        <v>70.099999999999994</v>
      </c>
      <c r="F12" s="70">
        <v>70.099999999999994</v>
      </c>
      <c r="G12" s="16" t="s">
        <v>150</v>
      </c>
    </row>
    <row r="13" spans="1:8" ht="108.75" customHeight="1">
      <c r="A13" s="10">
        <v>6</v>
      </c>
      <c r="B13" s="66" t="s">
        <v>153</v>
      </c>
      <c r="C13" s="10" t="s">
        <v>116</v>
      </c>
      <c r="D13" s="10">
        <v>57.7</v>
      </c>
      <c r="E13" s="70">
        <v>63.9</v>
      </c>
      <c r="F13" s="70">
        <v>63.9</v>
      </c>
      <c r="G13" s="16" t="s">
        <v>151</v>
      </c>
    </row>
    <row r="14" spans="1:8" ht="114" customHeight="1">
      <c r="A14" s="10">
        <v>7</v>
      </c>
      <c r="B14" s="67" t="s">
        <v>146</v>
      </c>
      <c r="C14" s="10" t="s">
        <v>116</v>
      </c>
      <c r="D14" s="10">
        <v>13.6</v>
      </c>
      <c r="E14" s="70">
        <v>14</v>
      </c>
      <c r="F14" s="70">
        <v>14</v>
      </c>
      <c r="G14" s="16" t="s">
        <v>152</v>
      </c>
    </row>
    <row r="15" spans="1:8" ht="105" customHeight="1">
      <c r="A15" s="41"/>
      <c r="B15" s="45"/>
      <c r="C15" s="41"/>
      <c r="D15" s="41"/>
      <c r="E15" s="41"/>
      <c r="F15" s="41"/>
      <c r="G15" s="45"/>
    </row>
    <row r="16" spans="1:8" ht="17.25" customHeight="1">
      <c r="A16" s="56"/>
      <c r="C16" s="13"/>
      <c r="D16" s="13"/>
      <c r="E16" s="13"/>
      <c r="F16" s="13"/>
      <c r="G16" s="13"/>
    </row>
    <row r="17" spans="1:2">
      <c r="B17" s="13"/>
    </row>
    <row r="18" spans="1:2">
      <c r="A18" s="13"/>
    </row>
  </sheetData>
  <mergeCells count="10">
    <mergeCell ref="B7:F7"/>
    <mergeCell ref="A1:G1"/>
    <mergeCell ref="A3:A5"/>
    <mergeCell ref="B3:B5"/>
    <mergeCell ref="C3:C5"/>
    <mergeCell ref="D3:F3"/>
    <mergeCell ref="G3:G5"/>
    <mergeCell ref="D4:D5"/>
    <mergeCell ref="E4:F4"/>
    <mergeCell ref="E2:F2"/>
  </mergeCells>
  <pageMargins left="0.7" right="0.7" top="0.75" bottom="0.75" header="0.3" footer="0.3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view="pageBreakPreview" zoomScale="76" zoomScaleSheetLayoutView="76" workbookViewId="0">
      <selection activeCell="I13" sqref="I13"/>
    </sheetView>
  </sheetViews>
  <sheetFormatPr defaultColWidth="9.140625" defaultRowHeight="15"/>
  <cols>
    <col min="1" max="1" width="5.42578125" customWidth="1"/>
    <col min="2" max="2" width="37.7109375" style="13" customWidth="1"/>
    <col min="3" max="3" width="19" customWidth="1"/>
    <col min="4" max="4" width="12.42578125" customWidth="1"/>
    <col min="5" max="5" width="12.140625" customWidth="1"/>
    <col min="6" max="6" width="12.28515625" customWidth="1"/>
    <col min="7" max="7" width="11.85546875" customWidth="1"/>
    <col min="8" max="9" width="27.42578125" customWidth="1"/>
    <col min="10" max="10" width="18.28515625" customWidth="1"/>
  </cols>
  <sheetData>
    <row r="1" spans="1:10" ht="31.5" customHeight="1">
      <c r="A1" s="110" t="s">
        <v>93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>
      <c r="J2" s="9" t="s">
        <v>29</v>
      </c>
    </row>
    <row r="3" spans="1:10" ht="15" customHeight="1">
      <c r="A3" s="114" t="s">
        <v>24</v>
      </c>
      <c r="B3" s="114" t="s">
        <v>30</v>
      </c>
      <c r="C3" s="114" t="s">
        <v>10</v>
      </c>
      <c r="D3" s="114" t="s">
        <v>31</v>
      </c>
      <c r="E3" s="114"/>
      <c r="F3" s="114" t="s">
        <v>32</v>
      </c>
      <c r="G3" s="114"/>
      <c r="H3" s="118" t="s">
        <v>33</v>
      </c>
      <c r="I3" s="118"/>
      <c r="J3" s="114" t="s">
        <v>34</v>
      </c>
    </row>
    <row r="4" spans="1:10" ht="44.25" customHeight="1">
      <c r="A4" s="114"/>
      <c r="B4" s="114"/>
      <c r="C4" s="114"/>
      <c r="D4" s="10" t="s">
        <v>35</v>
      </c>
      <c r="E4" s="10" t="s">
        <v>36</v>
      </c>
      <c r="F4" s="10" t="s">
        <v>35</v>
      </c>
      <c r="G4" s="10" t="s">
        <v>36</v>
      </c>
      <c r="H4" s="10" t="s">
        <v>35</v>
      </c>
      <c r="I4" s="10" t="s">
        <v>36</v>
      </c>
      <c r="J4" s="118"/>
    </row>
    <row r="5" spans="1:10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</row>
    <row r="6" spans="1:10" hidden="1">
      <c r="A6" s="11"/>
      <c r="B6" s="116" t="s">
        <v>37</v>
      </c>
      <c r="C6" s="116"/>
      <c r="D6" s="116"/>
      <c r="E6" s="116"/>
      <c r="F6" s="116"/>
      <c r="G6" s="116"/>
      <c r="H6" s="116"/>
      <c r="I6" s="116"/>
      <c r="J6" s="116"/>
    </row>
    <row r="7" spans="1:10" ht="30">
      <c r="A7" s="11"/>
      <c r="B7" s="12" t="s">
        <v>132</v>
      </c>
      <c r="C7" s="12"/>
      <c r="D7" s="12"/>
      <c r="E7" s="12"/>
      <c r="F7" s="12"/>
      <c r="G7" s="12"/>
      <c r="H7" s="12"/>
      <c r="I7" s="12"/>
      <c r="J7" s="12"/>
    </row>
    <row r="8" spans="1:10" ht="123" customHeight="1">
      <c r="A8" s="11">
        <v>1</v>
      </c>
      <c r="B8" s="80" t="s">
        <v>125</v>
      </c>
      <c r="C8" s="49" t="s">
        <v>122</v>
      </c>
      <c r="D8" s="77" t="s">
        <v>94</v>
      </c>
      <c r="E8" s="10" t="s">
        <v>123</v>
      </c>
      <c r="F8" s="10" t="s">
        <v>94</v>
      </c>
      <c r="G8" s="10" t="s">
        <v>123</v>
      </c>
      <c r="H8" s="10" t="s">
        <v>124</v>
      </c>
      <c r="I8" s="10" t="s">
        <v>127</v>
      </c>
      <c r="J8" s="10" t="s">
        <v>109</v>
      </c>
    </row>
    <row r="9" spans="1:10" s="75" customFormat="1" ht="81.75" customHeight="1">
      <c r="A9" s="72">
        <v>2</v>
      </c>
      <c r="B9" s="73" t="s">
        <v>159</v>
      </c>
      <c r="C9" s="74" t="s">
        <v>122</v>
      </c>
      <c r="D9" s="70" t="s">
        <v>94</v>
      </c>
      <c r="E9" s="70" t="s">
        <v>95</v>
      </c>
      <c r="F9" s="70" t="s">
        <v>94</v>
      </c>
      <c r="G9" s="70" t="s">
        <v>95</v>
      </c>
      <c r="H9" s="77" t="s">
        <v>124</v>
      </c>
      <c r="I9" s="77" t="s">
        <v>127</v>
      </c>
      <c r="J9" s="70" t="s">
        <v>109</v>
      </c>
    </row>
    <row r="10" spans="1:10" s="75" customFormat="1" ht="81.75" customHeight="1" thickBot="1">
      <c r="A10" s="72">
        <v>3</v>
      </c>
      <c r="B10" s="82" t="s">
        <v>160</v>
      </c>
      <c r="C10" s="86" t="s">
        <v>161</v>
      </c>
      <c r="D10" s="70" t="s">
        <v>94</v>
      </c>
      <c r="E10" s="70" t="s">
        <v>95</v>
      </c>
      <c r="F10" s="70" t="s">
        <v>94</v>
      </c>
      <c r="G10" s="70" t="s">
        <v>95</v>
      </c>
      <c r="H10" s="77"/>
      <c r="I10" s="77"/>
      <c r="J10" s="70"/>
    </row>
    <row r="11" spans="1:10" s="75" customFormat="1" ht="81.75" customHeight="1" thickBot="1">
      <c r="A11" s="72">
        <v>4</v>
      </c>
      <c r="B11" s="87" t="s">
        <v>162</v>
      </c>
      <c r="C11" s="88" t="s">
        <v>161</v>
      </c>
      <c r="D11" s="70" t="s">
        <v>94</v>
      </c>
      <c r="E11" s="70" t="s">
        <v>95</v>
      </c>
      <c r="F11" s="70" t="s">
        <v>94</v>
      </c>
      <c r="G11" s="70" t="s">
        <v>95</v>
      </c>
      <c r="H11" s="77"/>
      <c r="I11" s="77"/>
      <c r="J11" s="70"/>
    </row>
    <row r="12" spans="1:10" ht="94.5" customHeight="1">
      <c r="A12" s="11"/>
      <c r="B12" s="84" t="s">
        <v>163</v>
      </c>
      <c r="C12" s="85" t="s">
        <v>122</v>
      </c>
      <c r="D12" s="70" t="s">
        <v>94</v>
      </c>
      <c r="E12" s="70" t="s">
        <v>95</v>
      </c>
      <c r="F12" s="70" t="s">
        <v>94</v>
      </c>
      <c r="G12" s="70" t="s">
        <v>95</v>
      </c>
      <c r="H12" s="77" t="s">
        <v>126</v>
      </c>
      <c r="I12" s="77" t="s">
        <v>126</v>
      </c>
      <c r="J12" s="10"/>
    </row>
    <row r="13" spans="1:10" ht="82.5" customHeight="1" thickBot="1">
      <c r="A13" s="78">
        <v>4</v>
      </c>
      <c r="B13" s="84" t="s">
        <v>165</v>
      </c>
      <c r="C13" s="83" t="s">
        <v>122</v>
      </c>
      <c r="D13" s="89" t="s">
        <v>157</v>
      </c>
      <c r="E13" s="89" t="s">
        <v>158</v>
      </c>
      <c r="F13" s="10" t="s">
        <v>94</v>
      </c>
      <c r="G13" s="10" t="s">
        <v>95</v>
      </c>
      <c r="H13" s="86" t="s">
        <v>166</v>
      </c>
      <c r="I13" s="86" t="s">
        <v>166</v>
      </c>
      <c r="J13" s="10" t="s">
        <v>109</v>
      </c>
    </row>
    <row r="14" spans="1:10" ht="14.45" hidden="1" customHeight="1">
      <c r="A14" s="36"/>
      <c r="B14" s="82" t="s">
        <v>164</v>
      </c>
      <c r="C14" s="36"/>
      <c r="D14" s="36"/>
      <c r="E14" s="36"/>
      <c r="F14" s="36"/>
      <c r="G14" s="36"/>
      <c r="H14" s="36"/>
      <c r="I14" s="36"/>
      <c r="J14" s="36"/>
    </row>
    <row r="16" spans="1:10" ht="15" customHeight="1">
      <c r="A16" s="117" t="s">
        <v>39</v>
      </c>
      <c r="B16" s="117"/>
      <c r="C16" s="117"/>
      <c r="D16" s="117"/>
      <c r="E16" s="117"/>
      <c r="F16" s="117"/>
      <c r="G16" s="117"/>
      <c r="H16" s="117"/>
      <c r="I16" s="117"/>
      <c r="J16" s="117"/>
    </row>
  </sheetData>
  <mergeCells count="10">
    <mergeCell ref="B6:J6"/>
    <mergeCell ref="A16:J16"/>
    <mergeCell ref="A1:J1"/>
    <mergeCell ref="A3:A4"/>
    <mergeCell ref="B3:B4"/>
    <mergeCell ref="C3:C4"/>
    <mergeCell ref="D3:E3"/>
    <mergeCell ref="F3:G3"/>
    <mergeCell ref="H3:I3"/>
    <mergeCell ref="J3:J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F18"/>
  <sheetViews>
    <sheetView view="pageBreakPreview" topLeftCell="A4" zoomScaleSheetLayoutView="100" workbookViewId="0">
      <selection activeCell="B11" sqref="B11"/>
    </sheetView>
  </sheetViews>
  <sheetFormatPr defaultColWidth="9.140625" defaultRowHeight="15"/>
  <cols>
    <col min="1" max="1" width="25.85546875" customWidth="1"/>
    <col min="2" max="2" width="32.42578125" customWidth="1"/>
    <col min="3" max="3" width="16.7109375" customWidth="1"/>
    <col min="4" max="4" width="19.7109375" customWidth="1"/>
    <col min="5" max="5" width="17.7109375" customWidth="1"/>
    <col min="6" max="6" width="12.5703125" customWidth="1"/>
  </cols>
  <sheetData>
    <row r="1" spans="1:6" ht="31.5" customHeight="1">
      <c r="A1" s="110" t="s">
        <v>40</v>
      </c>
      <c r="B1" s="110"/>
      <c r="C1" s="110"/>
      <c r="D1" s="110"/>
      <c r="E1" s="110"/>
      <c r="F1" s="110"/>
    </row>
    <row r="2" spans="1:6">
      <c r="F2" s="9" t="s">
        <v>41</v>
      </c>
    </row>
    <row r="3" spans="1:6" ht="15" customHeight="1">
      <c r="A3" s="114" t="s">
        <v>42</v>
      </c>
      <c r="B3" s="114" t="s">
        <v>43</v>
      </c>
      <c r="C3" s="114" t="s">
        <v>44</v>
      </c>
      <c r="D3" s="123" t="s">
        <v>45</v>
      </c>
      <c r="E3" s="124"/>
      <c r="F3" s="125"/>
    </row>
    <row r="4" spans="1:6" ht="60" customHeight="1">
      <c r="A4" s="114"/>
      <c r="B4" s="114"/>
      <c r="C4" s="114"/>
      <c r="D4" s="10" t="s">
        <v>46</v>
      </c>
      <c r="E4" s="10" t="s">
        <v>47</v>
      </c>
      <c r="F4" s="10" t="s">
        <v>48</v>
      </c>
    </row>
    <row r="5" spans="1:6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</row>
    <row r="6" spans="1:6" ht="43.5" customHeight="1">
      <c r="A6" s="150" t="s">
        <v>179</v>
      </c>
      <c r="B6" s="151"/>
      <c r="C6" s="151"/>
      <c r="D6" s="152">
        <f>D7+D10</f>
        <v>10037.300000000001</v>
      </c>
      <c r="E6" s="152">
        <f>E7+E10</f>
        <v>6852.2000000000007</v>
      </c>
      <c r="F6" s="152">
        <f>F7+F10</f>
        <v>6725.7999999999993</v>
      </c>
    </row>
    <row r="7" spans="1:6" ht="45">
      <c r="A7" s="53" t="s">
        <v>50</v>
      </c>
      <c r="B7" s="53" t="s">
        <v>181</v>
      </c>
      <c r="C7" s="10"/>
      <c r="D7" s="76">
        <v>8290.7000000000007</v>
      </c>
      <c r="E7" s="76">
        <v>5329.3</v>
      </c>
      <c r="F7" s="76">
        <v>5322.9</v>
      </c>
    </row>
    <row r="8" spans="1:6" ht="48" customHeight="1">
      <c r="A8" s="79" t="s">
        <v>135</v>
      </c>
      <c r="B8" s="16" t="s">
        <v>143</v>
      </c>
      <c r="C8" s="33" t="s">
        <v>128</v>
      </c>
      <c r="D8" s="39">
        <v>2067</v>
      </c>
      <c r="E8" s="39">
        <v>2117</v>
      </c>
      <c r="F8" s="39">
        <v>2110</v>
      </c>
    </row>
    <row r="9" spans="1:6" ht="62.25" customHeight="1">
      <c r="A9" s="52" t="s">
        <v>183</v>
      </c>
      <c r="B9" s="93" t="s">
        <v>182</v>
      </c>
      <c r="C9" s="94" t="s">
        <v>161</v>
      </c>
      <c r="D9" s="39">
        <v>6223.7</v>
      </c>
      <c r="E9" s="39">
        <v>3212.3</v>
      </c>
      <c r="F9" s="39">
        <v>3212.3</v>
      </c>
    </row>
    <row r="10" spans="1:6" ht="92.25" customHeight="1">
      <c r="A10" s="79" t="s">
        <v>129</v>
      </c>
      <c r="B10" s="53" t="s">
        <v>180</v>
      </c>
      <c r="C10" s="81" t="s">
        <v>128</v>
      </c>
      <c r="D10" s="54">
        <v>1746.6</v>
      </c>
      <c r="E10" s="54">
        <v>1522.9</v>
      </c>
      <c r="F10" s="54">
        <v>1402.9</v>
      </c>
    </row>
    <row r="11" spans="1:6" ht="66" customHeight="1">
      <c r="A11" s="16" t="s">
        <v>136</v>
      </c>
      <c r="B11" s="93" t="s">
        <v>164</v>
      </c>
      <c r="C11" s="81" t="s">
        <v>128</v>
      </c>
      <c r="D11" s="39">
        <v>1746.6</v>
      </c>
      <c r="E11" s="39">
        <v>1522.9</v>
      </c>
      <c r="F11" s="39">
        <v>1402.9</v>
      </c>
    </row>
    <row r="12" spans="1:6" ht="60" hidden="1" customHeight="1">
      <c r="A12" s="119" t="s">
        <v>51</v>
      </c>
      <c r="B12" s="120"/>
      <c r="C12" s="11" t="s">
        <v>49</v>
      </c>
      <c r="D12" s="11">
        <v>2268.4</v>
      </c>
      <c r="E12" s="11">
        <v>330.97</v>
      </c>
      <c r="F12" s="11">
        <v>330.97</v>
      </c>
    </row>
    <row r="13" spans="1:6" ht="90" hidden="1">
      <c r="A13" s="121"/>
      <c r="B13" s="122"/>
      <c r="C13" s="11" t="s">
        <v>92</v>
      </c>
      <c r="D13" s="11">
        <v>2268.4</v>
      </c>
      <c r="E13" s="11">
        <v>330.97</v>
      </c>
      <c r="F13" s="11">
        <v>330.97</v>
      </c>
    </row>
    <row r="14" spans="1:6" hidden="1">
      <c r="A14" s="11"/>
      <c r="B14" s="11"/>
      <c r="C14" s="11" t="s">
        <v>52</v>
      </c>
      <c r="D14" s="11"/>
      <c r="E14" s="11"/>
      <c r="F14" s="11"/>
    </row>
    <row r="15" spans="1:6" hidden="1">
      <c r="A15" s="11"/>
      <c r="B15" s="11"/>
      <c r="C15" s="12" t="s">
        <v>38</v>
      </c>
      <c r="D15" s="11"/>
      <c r="E15" s="11"/>
      <c r="F15" s="11"/>
    </row>
    <row r="17" spans="1:6">
      <c r="A17" s="110" t="s">
        <v>53</v>
      </c>
      <c r="B17" s="110"/>
      <c r="C17" s="110"/>
      <c r="D17" s="110"/>
      <c r="E17" s="110"/>
      <c r="F17" s="110"/>
    </row>
    <row r="18" spans="1:6" ht="30.75" customHeight="1">
      <c r="A18" s="110" t="s">
        <v>54</v>
      </c>
      <c r="B18" s="110"/>
      <c r="C18" s="110"/>
      <c r="D18" s="110"/>
      <c r="E18" s="110"/>
      <c r="F18" s="110"/>
    </row>
  </sheetData>
  <mergeCells count="9">
    <mergeCell ref="A6:C6"/>
    <mergeCell ref="A1:F1"/>
    <mergeCell ref="A3:A4"/>
    <mergeCell ref="B3:B4"/>
    <mergeCell ref="C3:C4"/>
    <mergeCell ref="D3:F3"/>
    <mergeCell ref="A12:B13"/>
    <mergeCell ref="A17:F17"/>
    <mergeCell ref="A18:F18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2"/>
  <sheetViews>
    <sheetView view="pageBreakPreview" zoomScaleSheetLayoutView="100" workbookViewId="0">
      <selection activeCell="A28" sqref="A28:B29"/>
    </sheetView>
  </sheetViews>
  <sheetFormatPr defaultColWidth="9.140625" defaultRowHeight="15"/>
  <cols>
    <col min="1" max="1" width="25" customWidth="1"/>
    <col min="2" max="2" width="31.28515625" customWidth="1"/>
    <col min="3" max="3" width="28" customWidth="1"/>
    <col min="4" max="4" width="16.42578125" customWidth="1"/>
    <col min="5" max="5" width="14.85546875" customWidth="1"/>
    <col min="6" max="6" width="13.28515625" customWidth="1"/>
  </cols>
  <sheetData>
    <row r="1" spans="1:6" ht="31.5" customHeight="1">
      <c r="A1" s="110" t="s">
        <v>55</v>
      </c>
      <c r="B1" s="110"/>
      <c r="C1" s="110"/>
      <c r="D1" s="110"/>
      <c r="E1" s="110"/>
      <c r="F1" s="14"/>
    </row>
    <row r="2" spans="1:6">
      <c r="E2" s="9" t="s">
        <v>56</v>
      </c>
      <c r="F2" s="9"/>
    </row>
    <row r="3" spans="1:6" ht="63.75" customHeight="1">
      <c r="A3" s="10" t="s">
        <v>57</v>
      </c>
      <c r="B3" s="10" t="s">
        <v>58</v>
      </c>
      <c r="C3" s="10" t="s">
        <v>59</v>
      </c>
      <c r="D3" s="10" t="s">
        <v>60</v>
      </c>
      <c r="E3" s="10" t="s">
        <v>61</v>
      </c>
      <c r="F3" s="9"/>
    </row>
    <row r="4" spans="1:6" s="15" customFormat="1">
      <c r="A4" s="10">
        <v>1</v>
      </c>
      <c r="B4" s="10">
        <v>2</v>
      </c>
      <c r="C4" s="10">
        <v>3</v>
      </c>
      <c r="D4" s="10">
        <v>4</v>
      </c>
      <c r="E4" s="10">
        <v>5</v>
      </c>
    </row>
    <row r="5" spans="1:6" ht="16.5" customHeight="1">
      <c r="A5" s="127" t="s">
        <v>62</v>
      </c>
      <c r="B5" s="130" t="s">
        <v>131</v>
      </c>
      <c r="C5" s="34" t="s">
        <v>63</v>
      </c>
      <c r="D5" s="58">
        <v>6852.2</v>
      </c>
      <c r="E5" s="58">
        <v>6725.8</v>
      </c>
    </row>
    <row r="6" spans="1:6">
      <c r="A6" s="128"/>
      <c r="B6" s="130"/>
      <c r="C6" s="16" t="s">
        <v>64</v>
      </c>
      <c r="D6" s="31">
        <v>5922.2</v>
      </c>
      <c r="E6" s="31">
        <v>5795.8</v>
      </c>
    </row>
    <row r="7" spans="1:6">
      <c r="A7" s="128"/>
      <c r="B7" s="130"/>
      <c r="C7" s="16" t="s">
        <v>65</v>
      </c>
      <c r="D7" s="31"/>
      <c r="E7" s="31"/>
    </row>
    <row r="8" spans="1:6">
      <c r="A8" s="128"/>
      <c r="B8" s="130"/>
      <c r="C8" s="16" t="s">
        <v>66</v>
      </c>
      <c r="D8" s="31">
        <v>600</v>
      </c>
      <c r="E8" s="31">
        <v>600</v>
      </c>
    </row>
    <row r="9" spans="1:6" ht="30">
      <c r="A9" s="128"/>
      <c r="B9" s="130"/>
      <c r="C9" s="16" t="s">
        <v>67</v>
      </c>
      <c r="D9" s="31">
        <v>330</v>
      </c>
      <c r="E9" s="31">
        <v>330</v>
      </c>
    </row>
    <row r="10" spans="1:6">
      <c r="A10" s="129"/>
      <c r="B10" s="130"/>
      <c r="C10" s="16" t="s">
        <v>68</v>
      </c>
      <c r="D10" s="31"/>
      <c r="E10" s="31"/>
    </row>
    <row r="11" spans="1:6" hidden="1">
      <c r="A11" s="130" t="s">
        <v>50</v>
      </c>
      <c r="B11" s="130"/>
      <c r="C11" s="16" t="s">
        <v>63</v>
      </c>
      <c r="D11" s="16"/>
      <c r="E11" s="16"/>
    </row>
    <row r="12" spans="1:6" hidden="1">
      <c r="A12" s="130"/>
      <c r="B12" s="130"/>
      <c r="C12" s="16" t="s">
        <v>69</v>
      </c>
      <c r="D12" s="16"/>
      <c r="E12" s="16"/>
    </row>
    <row r="13" spans="1:6" hidden="1">
      <c r="A13" s="130"/>
      <c r="B13" s="130"/>
      <c r="C13" s="16" t="s">
        <v>65</v>
      </c>
      <c r="D13" s="16"/>
      <c r="E13" s="16"/>
    </row>
    <row r="14" spans="1:6" hidden="1">
      <c r="A14" s="130"/>
      <c r="B14" s="130"/>
      <c r="C14" s="16" t="s">
        <v>66</v>
      </c>
      <c r="D14" s="16"/>
      <c r="E14" s="16"/>
    </row>
    <row r="15" spans="1:6" ht="30" hidden="1">
      <c r="A15" s="130"/>
      <c r="B15" s="130"/>
      <c r="C15" s="16" t="s">
        <v>67</v>
      </c>
      <c r="D15" s="16"/>
      <c r="E15" s="16"/>
    </row>
    <row r="16" spans="1:6" ht="17.25" hidden="1" customHeight="1">
      <c r="A16" s="130"/>
      <c r="B16" s="130"/>
      <c r="C16" s="16" t="s">
        <v>68</v>
      </c>
      <c r="D16" s="16"/>
      <c r="E16" s="16"/>
    </row>
    <row r="17" spans="1:5" ht="57.75" customHeight="1">
      <c r="A17" s="150" t="s">
        <v>184</v>
      </c>
      <c r="B17" s="159"/>
      <c r="C17" s="93" t="s">
        <v>185</v>
      </c>
      <c r="D17" s="58">
        <f>D21+D26</f>
        <v>5329.3</v>
      </c>
      <c r="E17" s="58">
        <f>E21+E26</f>
        <v>5322.9</v>
      </c>
    </row>
    <row r="18" spans="1:5" ht="42" customHeight="1">
      <c r="A18" s="155"/>
      <c r="B18" s="57"/>
      <c r="C18" s="93" t="s">
        <v>186</v>
      </c>
      <c r="D18" s="31">
        <f>D22+D25</f>
        <v>4399.3</v>
      </c>
      <c r="E18" s="31">
        <f>E22+E25</f>
        <v>4392.8999999999996</v>
      </c>
    </row>
    <row r="19" spans="1:5" ht="42" customHeight="1">
      <c r="A19" s="155"/>
      <c r="B19" s="57"/>
      <c r="C19" s="93" t="s">
        <v>187</v>
      </c>
      <c r="D19" s="31">
        <f>D23</f>
        <v>330</v>
      </c>
      <c r="E19" s="31">
        <f>E23</f>
        <v>330</v>
      </c>
    </row>
    <row r="20" spans="1:5" ht="42" customHeight="1">
      <c r="A20" s="155"/>
      <c r="B20" s="57"/>
      <c r="C20" s="93" t="s">
        <v>188</v>
      </c>
      <c r="D20" s="31">
        <f>D24</f>
        <v>600</v>
      </c>
      <c r="E20" s="31">
        <f>E24</f>
        <v>600</v>
      </c>
    </row>
    <row r="21" spans="1:5" ht="18.75" customHeight="1">
      <c r="A21" s="127" t="s">
        <v>193</v>
      </c>
      <c r="B21" s="156" t="s">
        <v>191</v>
      </c>
      <c r="C21" s="93" t="s">
        <v>185</v>
      </c>
      <c r="D21" s="31">
        <f>SUM(D22:D24)</f>
        <v>2117</v>
      </c>
      <c r="E21" s="31">
        <f>SUM(E22:E24)</f>
        <v>2110.6</v>
      </c>
    </row>
    <row r="22" spans="1:5">
      <c r="A22" s="128"/>
      <c r="B22" s="157"/>
      <c r="C22" s="93" t="s">
        <v>186</v>
      </c>
      <c r="D22" s="31">
        <v>1187</v>
      </c>
      <c r="E22" s="31">
        <v>1180.5999999999999</v>
      </c>
    </row>
    <row r="23" spans="1:5">
      <c r="A23" s="128"/>
      <c r="B23" s="157"/>
      <c r="C23" s="93" t="s">
        <v>187</v>
      </c>
      <c r="D23" s="31">
        <v>330</v>
      </c>
      <c r="E23" s="31">
        <v>330</v>
      </c>
    </row>
    <row r="24" spans="1:5">
      <c r="A24" s="128"/>
      <c r="B24" s="158"/>
      <c r="C24" s="93" t="s">
        <v>188</v>
      </c>
      <c r="D24" s="31">
        <v>600</v>
      </c>
      <c r="E24" s="31">
        <v>600</v>
      </c>
    </row>
    <row r="25" spans="1:5" ht="18.75" customHeight="1">
      <c r="A25" s="127" t="s">
        <v>194</v>
      </c>
      <c r="B25" s="127" t="s">
        <v>192</v>
      </c>
      <c r="C25" s="93" t="s">
        <v>186</v>
      </c>
      <c r="D25" s="31">
        <v>3212.3</v>
      </c>
      <c r="E25" s="31">
        <v>3212.3</v>
      </c>
    </row>
    <row r="26" spans="1:5" ht="80.25" customHeight="1">
      <c r="A26" s="128"/>
      <c r="B26" s="129"/>
      <c r="C26" s="93" t="s">
        <v>185</v>
      </c>
      <c r="D26" s="31">
        <f>D25</f>
        <v>3212.3</v>
      </c>
      <c r="E26" s="31">
        <f>E25</f>
        <v>3212.3</v>
      </c>
    </row>
    <row r="27" spans="1:5" ht="57" customHeight="1">
      <c r="A27" s="150" t="s">
        <v>189</v>
      </c>
      <c r="B27" s="159"/>
      <c r="C27" s="153"/>
      <c r="D27" s="58">
        <f>D29</f>
        <v>1522.9</v>
      </c>
      <c r="E27" s="58">
        <f>E29</f>
        <v>1402.9</v>
      </c>
    </row>
    <row r="28" spans="1:5" ht="18.75" customHeight="1">
      <c r="A28" s="130" t="s">
        <v>190</v>
      </c>
      <c r="B28" s="154"/>
      <c r="C28" s="93" t="s">
        <v>186</v>
      </c>
      <c r="D28" s="31">
        <v>1522.9</v>
      </c>
      <c r="E28" s="31">
        <v>1402.9</v>
      </c>
    </row>
    <row r="29" spans="1:5" ht="48.75" customHeight="1">
      <c r="A29" s="130"/>
      <c r="B29" s="154"/>
      <c r="C29" s="93" t="s">
        <v>185</v>
      </c>
      <c r="D29" s="31">
        <f>D28</f>
        <v>1522.9</v>
      </c>
      <c r="E29" s="31">
        <f>E28</f>
        <v>1402.9</v>
      </c>
    </row>
    <row r="30" spans="1:5">
      <c r="D30" s="55"/>
    </row>
    <row r="31" spans="1:5">
      <c r="A31" s="126" t="s">
        <v>70</v>
      </c>
      <c r="B31" s="126"/>
      <c r="C31" s="126"/>
      <c r="D31" s="126"/>
      <c r="E31" s="126"/>
    </row>
    <row r="32" spans="1:5">
      <c r="A32" s="126" t="s">
        <v>71</v>
      </c>
      <c r="B32" s="126"/>
      <c r="C32" s="126"/>
      <c r="D32" s="126"/>
      <c r="E32" s="126"/>
    </row>
  </sheetData>
  <mergeCells count="15">
    <mergeCell ref="A17:B17"/>
    <mergeCell ref="A27:B27"/>
    <mergeCell ref="B21:B24"/>
    <mergeCell ref="B25:B26"/>
    <mergeCell ref="B28:B29"/>
    <mergeCell ref="A21:A24"/>
    <mergeCell ref="A25:A26"/>
    <mergeCell ref="A32:E32"/>
    <mergeCell ref="A1:E1"/>
    <mergeCell ref="A5:A10"/>
    <mergeCell ref="B5:B10"/>
    <mergeCell ref="A11:A16"/>
    <mergeCell ref="B11:B16"/>
    <mergeCell ref="A31:E31"/>
    <mergeCell ref="A28:A2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E18"/>
  <sheetViews>
    <sheetView view="pageBreakPreview" zoomScaleSheetLayoutView="100" workbookViewId="0">
      <selection activeCell="B10" sqref="B10"/>
    </sheetView>
  </sheetViews>
  <sheetFormatPr defaultColWidth="9.140625" defaultRowHeight="15"/>
  <cols>
    <col min="1" max="1" width="31.42578125" customWidth="1"/>
    <col min="2" max="2" width="23.7109375" customWidth="1"/>
    <col min="3" max="3" width="16.42578125" customWidth="1"/>
    <col min="4" max="4" width="14.85546875" customWidth="1"/>
    <col min="5" max="5" width="13.28515625" customWidth="1"/>
  </cols>
  <sheetData>
    <row r="1" spans="1:5" ht="31.5" customHeight="1">
      <c r="A1" s="110" t="s">
        <v>72</v>
      </c>
      <c r="B1" s="110"/>
      <c r="C1" s="110"/>
      <c r="D1" s="110"/>
      <c r="E1" s="14"/>
    </row>
    <row r="2" spans="1:5">
      <c r="D2" s="9" t="s">
        <v>73</v>
      </c>
      <c r="E2" s="9"/>
    </row>
    <row r="3" spans="1:5" ht="31.5" customHeight="1">
      <c r="A3" s="114" t="s">
        <v>74</v>
      </c>
      <c r="B3" s="114" t="s">
        <v>75</v>
      </c>
      <c r="C3" s="114"/>
      <c r="D3" s="114"/>
    </row>
    <row r="4" spans="1:5" ht="76.5" customHeight="1">
      <c r="A4" s="114"/>
      <c r="B4" s="10" t="s">
        <v>76</v>
      </c>
      <c r="C4" s="10" t="s">
        <v>77</v>
      </c>
      <c r="D4" s="10" t="s">
        <v>48</v>
      </c>
    </row>
    <row r="5" spans="1:5">
      <c r="A5" s="10">
        <v>1</v>
      </c>
      <c r="B5" s="10">
        <v>2</v>
      </c>
      <c r="C5" s="10">
        <v>3</v>
      </c>
      <c r="D5" s="10">
        <v>4</v>
      </c>
    </row>
    <row r="6" spans="1:5" ht="88.5" customHeight="1">
      <c r="A6" s="95" t="s">
        <v>173</v>
      </c>
      <c r="B6" s="92">
        <v>10037.299999999999</v>
      </c>
      <c r="C6" s="92">
        <v>6852.2</v>
      </c>
      <c r="D6" s="92">
        <v>6725.8</v>
      </c>
    </row>
    <row r="7" spans="1:5" ht="38.25">
      <c r="A7" s="96" t="s">
        <v>174</v>
      </c>
      <c r="B7" s="92">
        <v>8290.7000000000007</v>
      </c>
      <c r="C7" s="92">
        <v>5329.3</v>
      </c>
      <c r="D7" s="92">
        <v>5322.9</v>
      </c>
    </row>
    <row r="8" spans="1:5" ht="25.5">
      <c r="A8" s="97" t="s">
        <v>175</v>
      </c>
      <c r="B8" s="40">
        <v>2067</v>
      </c>
      <c r="C8" s="40">
        <v>2117</v>
      </c>
      <c r="D8" s="40">
        <v>2110.6</v>
      </c>
    </row>
    <row r="9" spans="1:5" ht="30" customHeight="1">
      <c r="A9" s="97" t="s">
        <v>176</v>
      </c>
      <c r="B9" s="92">
        <v>6223.7</v>
      </c>
      <c r="C9" s="92">
        <v>3212.3</v>
      </c>
      <c r="D9" s="92">
        <v>3212.3</v>
      </c>
    </row>
    <row r="10" spans="1:5" ht="48.75" customHeight="1">
      <c r="A10" s="96" t="s">
        <v>177</v>
      </c>
      <c r="B10" s="92">
        <v>1746.6</v>
      </c>
      <c r="C10" s="92">
        <v>1522.9</v>
      </c>
      <c r="D10" s="92">
        <v>1522.9</v>
      </c>
    </row>
    <row r="11" spans="1:5" ht="38.25">
      <c r="A11" s="98" t="s">
        <v>178</v>
      </c>
      <c r="B11" s="40">
        <v>1746.6</v>
      </c>
      <c r="C11" s="92">
        <v>1522.9</v>
      </c>
      <c r="D11" s="40">
        <v>1402.9</v>
      </c>
      <c r="E11" s="68"/>
    </row>
    <row r="12" spans="1:5" hidden="1">
      <c r="A12" s="12" t="s">
        <v>28</v>
      </c>
      <c r="B12" s="16"/>
      <c r="C12" s="16"/>
      <c r="D12" s="16"/>
    </row>
    <row r="18" spans="2:2">
      <c r="B18" t="s">
        <v>107</v>
      </c>
    </row>
  </sheetData>
  <mergeCells count="3">
    <mergeCell ref="A1:D1"/>
    <mergeCell ref="A3:A4"/>
    <mergeCell ref="B3:D3"/>
  </mergeCells>
  <pageMargins left="0.7" right="0.7" top="0.75" bottom="0.75" header="0.3" footer="0.3"/>
  <pageSetup paperSize="9" scale="9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3"/>
  <sheetViews>
    <sheetView view="pageBreakPreview" topLeftCell="A7" zoomScaleSheetLayoutView="100" workbookViewId="0">
      <selection activeCell="E10" sqref="E10"/>
    </sheetView>
  </sheetViews>
  <sheetFormatPr defaultColWidth="9.140625" defaultRowHeight="15"/>
  <cols>
    <col min="1" max="1" width="5.85546875" customWidth="1"/>
    <col min="2" max="2" width="31.140625" customWidth="1"/>
    <col min="3" max="3" width="9" customWidth="1"/>
    <col min="4" max="4" width="12.28515625" customWidth="1"/>
    <col min="5" max="5" width="13.140625" customWidth="1"/>
    <col min="6" max="6" width="28.7109375" customWidth="1"/>
    <col min="7" max="7" width="42.28515625" customWidth="1"/>
  </cols>
  <sheetData>
    <row r="1" spans="1:7" ht="28.5" customHeight="1">
      <c r="A1" s="110" t="s">
        <v>78</v>
      </c>
      <c r="B1" s="110"/>
      <c r="C1" s="110"/>
      <c r="D1" s="110"/>
      <c r="E1" s="110"/>
      <c r="F1" s="110"/>
      <c r="G1" s="14"/>
    </row>
    <row r="2" spans="1:7">
      <c r="F2" s="9" t="s">
        <v>79</v>
      </c>
      <c r="G2" s="9"/>
    </row>
    <row r="3" spans="1:7" ht="90" customHeight="1">
      <c r="A3" s="114" t="s">
        <v>24</v>
      </c>
      <c r="B3" s="114" t="s">
        <v>80</v>
      </c>
      <c r="C3" s="114" t="s">
        <v>89</v>
      </c>
      <c r="D3" s="114" t="s">
        <v>81</v>
      </c>
      <c r="E3" s="114"/>
      <c r="F3" s="114" t="s">
        <v>82</v>
      </c>
    </row>
    <row r="4" spans="1:7" ht="18" customHeight="1">
      <c r="A4" s="114"/>
      <c r="B4" s="114"/>
      <c r="C4" s="114"/>
      <c r="D4" s="114" t="s">
        <v>83</v>
      </c>
      <c r="E4" s="114"/>
      <c r="F4" s="114"/>
    </row>
    <row r="5" spans="1:7" ht="45.75" customHeight="1">
      <c r="A5" s="114"/>
      <c r="B5" s="114"/>
      <c r="C5" s="114"/>
      <c r="D5" s="10" t="s">
        <v>0</v>
      </c>
      <c r="E5" s="10" t="s">
        <v>84</v>
      </c>
      <c r="F5" s="114"/>
    </row>
    <row r="6" spans="1:7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</row>
    <row r="7" spans="1:7" ht="65.25" customHeight="1">
      <c r="A7" s="10">
        <v>1</v>
      </c>
      <c r="B7" s="16" t="s">
        <v>138</v>
      </c>
      <c r="C7" s="10" t="s">
        <v>116</v>
      </c>
      <c r="D7" s="10">
        <v>48</v>
      </c>
      <c r="E7" s="10">
        <v>51.5</v>
      </c>
      <c r="F7" s="127"/>
    </row>
    <row r="8" spans="1:7" ht="48.75" customHeight="1">
      <c r="A8" s="10">
        <v>2</v>
      </c>
      <c r="B8" s="16" t="s">
        <v>139</v>
      </c>
      <c r="C8" s="10" t="s">
        <v>116</v>
      </c>
      <c r="D8" s="10">
        <v>3.09</v>
      </c>
      <c r="E8" s="10">
        <v>3.09</v>
      </c>
      <c r="F8" s="128"/>
    </row>
    <row r="9" spans="1:7" ht="48.75" customHeight="1">
      <c r="A9" s="10">
        <v>3</v>
      </c>
      <c r="B9" s="16" t="s">
        <v>140</v>
      </c>
      <c r="C9" s="10" t="s">
        <v>116</v>
      </c>
      <c r="D9" s="10">
        <v>57.1</v>
      </c>
      <c r="E9" s="10">
        <v>57.3</v>
      </c>
      <c r="F9" s="128"/>
    </row>
    <row r="10" spans="1:7" ht="48.75" customHeight="1">
      <c r="A10" s="10">
        <v>4</v>
      </c>
      <c r="B10" s="16" t="s">
        <v>142</v>
      </c>
      <c r="C10" s="10" t="s">
        <v>116</v>
      </c>
      <c r="D10" s="10">
        <v>14.6</v>
      </c>
      <c r="E10" s="10">
        <v>15</v>
      </c>
      <c r="F10" s="128"/>
    </row>
    <row r="11" spans="1:7" ht="92.25" customHeight="1">
      <c r="A11" s="10">
        <v>5</v>
      </c>
      <c r="B11" s="16" t="s">
        <v>144</v>
      </c>
      <c r="C11" s="10" t="s">
        <v>116</v>
      </c>
      <c r="D11" s="10">
        <v>69.2</v>
      </c>
      <c r="E11" s="10">
        <v>70.099999999999994</v>
      </c>
      <c r="F11" s="128"/>
    </row>
    <row r="12" spans="1:7" ht="77.25" customHeight="1">
      <c r="A12" s="10">
        <v>6</v>
      </c>
      <c r="B12" s="61" t="s">
        <v>145</v>
      </c>
      <c r="C12" s="10" t="s">
        <v>116</v>
      </c>
      <c r="D12" s="10">
        <v>57.7</v>
      </c>
      <c r="E12" s="10">
        <v>63.9</v>
      </c>
      <c r="F12" s="128"/>
    </row>
    <row r="13" spans="1:7" ht="95.25" customHeight="1">
      <c r="A13" s="60">
        <v>7</v>
      </c>
      <c r="B13" s="35" t="s">
        <v>146</v>
      </c>
      <c r="C13" s="60" t="s">
        <v>116</v>
      </c>
      <c r="D13" s="60">
        <v>13.6</v>
      </c>
      <c r="E13" s="60">
        <v>14</v>
      </c>
      <c r="F13" s="128"/>
    </row>
  </sheetData>
  <mergeCells count="8">
    <mergeCell ref="F7:F13"/>
    <mergeCell ref="A1:F1"/>
    <mergeCell ref="A3:A5"/>
    <mergeCell ref="B3:B5"/>
    <mergeCell ref="C3:C5"/>
    <mergeCell ref="D3:E3"/>
    <mergeCell ref="F3:F5"/>
    <mergeCell ref="D4:E4"/>
  </mergeCells>
  <pageMargins left="0.7" right="0.7" top="0.75" bottom="0.75" header="0.3" footer="0.3"/>
  <pageSetup paperSize="9" scale="84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"/>
  <sheetViews>
    <sheetView view="pageBreakPreview" zoomScale="60" workbookViewId="0">
      <selection activeCell="D5" sqref="D5"/>
    </sheetView>
  </sheetViews>
  <sheetFormatPr defaultRowHeight="15"/>
  <cols>
    <col min="1" max="1" width="5.5703125" customWidth="1"/>
    <col min="2" max="2" width="91" customWidth="1"/>
    <col min="3" max="3" width="29.28515625" customWidth="1"/>
    <col min="4" max="4" width="19.28515625" customWidth="1"/>
  </cols>
  <sheetData>
    <row r="1" spans="1:4" ht="29.25" customHeight="1">
      <c r="A1" s="131" t="s">
        <v>111</v>
      </c>
      <c r="B1" s="131"/>
      <c r="C1" s="131"/>
      <c r="D1" s="131"/>
    </row>
    <row r="2" spans="1:4" ht="36" customHeight="1">
      <c r="A2" s="59" t="s">
        <v>24</v>
      </c>
      <c r="B2" s="59" t="s">
        <v>113</v>
      </c>
      <c r="C2" s="59" t="s">
        <v>114</v>
      </c>
      <c r="D2" s="59" t="s">
        <v>112</v>
      </c>
    </row>
    <row r="3" spans="1:4" ht="18.75">
      <c r="A3" s="90">
        <v>1</v>
      </c>
      <c r="B3" s="90">
        <v>2</v>
      </c>
      <c r="C3" s="90">
        <v>3</v>
      </c>
      <c r="D3" s="90">
        <v>4</v>
      </c>
    </row>
    <row r="4" spans="1:4" ht="132" customHeight="1">
      <c r="A4" s="99">
        <v>1</v>
      </c>
      <c r="B4" s="91" t="s">
        <v>167</v>
      </c>
      <c r="C4" s="99" t="s">
        <v>115</v>
      </c>
      <c r="D4" s="91" t="s">
        <v>169</v>
      </c>
    </row>
    <row r="5" spans="1:4" ht="152.25" customHeight="1">
      <c r="A5" s="99">
        <v>2</v>
      </c>
      <c r="B5" s="91" t="s">
        <v>168</v>
      </c>
      <c r="C5" s="99" t="s">
        <v>115</v>
      </c>
      <c r="D5" s="91" t="s">
        <v>170</v>
      </c>
    </row>
    <row r="6" spans="1:4" ht="150" customHeight="1">
      <c r="A6" s="99">
        <v>3</v>
      </c>
      <c r="B6" s="91" t="s">
        <v>168</v>
      </c>
      <c r="C6" s="99" t="s">
        <v>115</v>
      </c>
      <c r="D6" s="91" t="s">
        <v>171</v>
      </c>
    </row>
    <row r="7" spans="1:4" ht="147" customHeight="1">
      <c r="A7" s="99">
        <v>4</v>
      </c>
      <c r="B7" s="91" t="s">
        <v>168</v>
      </c>
      <c r="C7" s="99" t="s">
        <v>115</v>
      </c>
      <c r="D7" s="91" t="s">
        <v>172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5" max="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O32"/>
  <sheetViews>
    <sheetView view="pageBreakPreview" topLeftCell="A4" zoomScale="60" workbookViewId="0">
      <selection activeCell="C4" sqref="C4"/>
    </sheetView>
  </sheetViews>
  <sheetFormatPr defaultRowHeight="15"/>
  <cols>
    <col min="1" max="1" width="28" customWidth="1"/>
    <col min="2" max="2" width="12.85546875" customWidth="1"/>
    <col min="3" max="3" width="12.42578125" customWidth="1"/>
  </cols>
  <sheetData>
    <row r="1" spans="1:15" ht="20.100000000000001" customHeight="1">
      <c r="A1" s="139" t="s">
        <v>8</v>
      </c>
      <c r="B1" s="139"/>
      <c r="C1" s="140" t="s">
        <v>134</v>
      </c>
      <c r="D1" s="141"/>
      <c r="E1" s="141"/>
      <c r="F1" s="141"/>
      <c r="G1" s="141"/>
      <c r="H1" s="142"/>
    </row>
    <row r="2" spans="1:15" ht="20.100000000000001" customHeight="1">
      <c r="A2" s="139"/>
      <c r="B2" s="139"/>
      <c r="C2" s="143"/>
      <c r="D2" s="144"/>
      <c r="E2" s="144"/>
      <c r="F2" s="144"/>
      <c r="G2" s="144"/>
      <c r="H2" s="145"/>
    </row>
    <row r="3" spans="1:15" ht="20.100000000000001" customHeight="1">
      <c r="A3" s="139" t="s">
        <v>9</v>
      </c>
      <c r="B3" s="139"/>
      <c r="C3" s="118">
        <v>2023</v>
      </c>
      <c r="D3" s="118"/>
      <c r="E3" s="118"/>
      <c r="F3" s="118"/>
      <c r="G3" s="118"/>
      <c r="H3" s="118"/>
    </row>
    <row r="4" spans="1:15" ht="20.100000000000001" customHeight="1">
      <c r="A4" s="6"/>
      <c r="B4" s="6"/>
      <c r="C4" s="7"/>
      <c r="D4" s="7"/>
      <c r="E4" s="7"/>
      <c r="F4" s="7"/>
      <c r="G4" s="7"/>
      <c r="H4" s="7"/>
    </row>
    <row r="5" spans="1:15">
      <c r="A5" s="2" t="s">
        <v>4</v>
      </c>
      <c r="B5" s="3"/>
      <c r="C5" s="3"/>
      <c r="D5" s="3"/>
      <c r="E5" s="3"/>
      <c r="F5" s="3"/>
      <c r="G5" s="3"/>
      <c r="H5" s="3"/>
    </row>
    <row r="6" spans="1:15">
      <c r="A6" s="1"/>
    </row>
    <row r="7" spans="1:15">
      <c r="A7" t="s">
        <v>90</v>
      </c>
      <c r="B7" s="8">
        <v>7</v>
      </c>
    </row>
    <row r="9" spans="1:15" ht="30">
      <c r="A9" s="10" t="s">
        <v>88</v>
      </c>
      <c r="B9" s="10" t="s">
        <v>89</v>
      </c>
      <c r="C9" s="10" t="s">
        <v>14</v>
      </c>
      <c r="D9" s="10" t="s">
        <v>0</v>
      </c>
      <c r="E9" s="10" t="s">
        <v>1</v>
      </c>
      <c r="F9" s="10" t="s">
        <v>2</v>
      </c>
    </row>
    <row r="10" spans="1:15" ht="75">
      <c r="A10" s="16" t="s">
        <v>138</v>
      </c>
      <c r="B10" s="27" t="s">
        <v>116</v>
      </c>
      <c r="C10" s="25">
        <v>1</v>
      </c>
      <c r="D10" s="10">
        <v>48</v>
      </c>
      <c r="E10" s="10">
        <v>48.11</v>
      </c>
      <c r="F10" s="26">
        <f t="shared" ref="F10:F12" si="0">IF(C10=1,(E10/D10),(D10/E10))</f>
        <v>1.0022916666666666</v>
      </c>
      <c r="K10" s="15"/>
      <c r="L10" s="19"/>
      <c r="M10" s="20"/>
      <c r="N10" s="20"/>
      <c r="O10" s="21"/>
    </row>
    <row r="11" spans="1:15" ht="52.5" customHeight="1">
      <c r="A11" s="16" t="s">
        <v>139</v>
      </c>
      <c r="B11" s="27" t="s">
        <v>116</v>
      </c>
      <c r="C11" s="25">
        <v>1</v>
      </c>
      <c r="D11" s="10">
        <v>3.09</v>
      </c>
      <c r="E11" s="10">
        <v>3.49</v>
      </c>
      <c r="F11" s="26">
        <f t="shared" si="0"/>
        <v>1.1294498381877023</v>
      </c>
      <c r="K11" s="15"/>
      <c r="L11" s="19"/>
      <c r="M11" s="20"/>
      <c r="N11" s="20"/>
      <c r="O11" s="21"/>
    </row>
    <row r="12" spans="1:15" ht="90.75" customHeight="1">
      <c r="A12" s="16" t="s">
        <v>140</v>
      </c>
      <c r="B12" s="27" t="s">
        <v>116</v>
      </c>
      <c r="C12" s="25">
        <v>1</v>
      </c>
      <c r="D12" s="10">
        <v>57.1</v>
      </c>
      <c r="E12" s="10">
        <v>73.209999999999994</v>
      </c>
      <c r="F12" s="26">
        <f t="shared" si="0"/>
        <v>1.2821366024518388</v>
      </c>
      <c r="K12" s="15"/>
      <c r="L12" s="19"/>
      <c r="M12" s="20"/>
      <c r="N12" s="20"/>
      <c r="O12" s="21"/>
    </row>
    <row r="13" spans="1:15" ht="90.75" customHeight="1">
      <c r="A13" s="16" t="s">
        <v>142</v>
      </c>
      <c r="B13" s="27" t="s">
        <v>116</v>
      </c>
      <c r="C13" s="25">
        <v>1</v>
      </c>
      <c r="D13" s="10">
        <v>14.6</v>
      </c>
      <c r="E13" s="10">
        <v>14.6</v>
      </c>
      <c r="F13" s="26">
        <f>IF(C13=1,(E13/D13),(D13/E13))</f>
        <v>1</v>
      </c>
      <c r="K13" s="15"/>
      <c r="L13" s="19"/>
      <c r="M13" s="20"/>
      <c r="N13" s="20"/>
      <c r="O13" s="21"/>
    </row>
    <row r="14" spans="1:15" ht="107.25" customHeight="1">
      <c r="A14" s="62" t="s">
        <v>144</v>
      </c>
      <c r="B14" s="27" t="s">
        <v>116</v>
      </c>
      <c r="C14" s="25">
        <v>1</v>
      </c>
      <c r="D14" s="10">
        <v>69.2</v>
      </c>
      <c r="E14" s="10">
        <v>72.38</v>
      </c>
      <c r="F14" s="26">
        <f>IF(C14=1,(E14/D14),(D14/E14))</f>
        <v>1.0459537572254334</v>
      </c>
      <c r="K14" s="15"/>
      <c r="L14" s="19"/>
      <c r="M14" s="20"/>
      <c r="N14" s="20"/>
      <c r="O14" s="21"/>
    </row>
    <row r="15" spans="1:15" ht="126.75" customHeight="1">
      <c r="A15" s="62" t="s">
        <v>145</v>
      </c>
      <c r="B15" s="27" t="s">
        <v>116</v>
      </c>
      <c r="C15" s="25">
        <v>1</v>
      </c>
      <c r="D15" s="10">
        <v>57.7</v>
      </c>
      <c r="E15" s="10">
        <v>57.97</v>
      </c>
      <c r="F15" s="26">
        <f>IF(C15=1,(E15/D15),(D15/E15))</f>
        <v>1.0046793760831889</v>
      </c>
      <c r="K15" s="15"/>
      <c r="L15" s="19"/>
      <c r="M15" s="20"/>
      <c r="N15" s="20"/>
      <c r="O15" s="21"/>
    </row>
    <row r="16" spans="1:15" ht="126.75" customHeight="1">
      <c r="A16" s="63" t="s">
        <v>146</v>
      </c>
      <c r="B16" s="27" t="s">
        <v>116</v>
      </c>
      <c r="C16" s="25">
        <v>1</v>
      </c>
      <c r="D16" s="10">
        <v>13.6</v>
      </c>
      <c r="E16" s="10">
        <v>15.22</v>
      </c>
      <c r="F16" s="26">
        <f t="shared" ref="F16" si="1">IF(C16=1,(E16/D16),(D16/E16))</f>
        <v>1.1191176470588236</v>
      </c>
      <c r="K16" s="15"/>
      <c r="L16" s="19"/>
      <c r="M16" s="20"/>
      <c r="N16" s="20"/>
      <c r="O16" s="21"/>
    </row>
    <row r="17" spans="1:15">
      <c r="A17" s="45"/>
      <c r="B17" s="7"/>
      <c r="C17" s="46"/>
      <c r="D17" s="47"/>
      <c r="E17" s="47"/>
      <c r="F17" s="48"/>
      <c r="K17" s="15"/>
      <c r="L17" s="19"/>
      <c r="M17" s="20"/>
      <c r="N17" s="20"/>
      <c r="O17" s="21"/>
    </row>
    <row r="18" spans="1:15">
      <c r="A18" s="13" t="s">
        <v>15</v>
      </c>
      <c r="B18" s="15">
        <v>1</v>
      </c>
    </row>
    <row r="19" spans="1:15">
      <c r="A19" s="13" t="s">
        <v>91</v>
      </c>
      <c r="B19" s="15">
        <v>2</v>
      </c>
    </row>
    <row r="21" spans="1:15">
      <c r="A21" s="22" t="s">
        <v>3</v>
      </c>
      <c r="B21" s="28">
        <f>1/B7*SUM(F10:F16)</f>
        <v>1.0833755553819504</v>
      </c>
      <c r="D21" s="1" t="s">
        <v>21</v>
      </c>
      <c r="E21" s="28">
        <f>(Оц.Эфф.Пд_1!B21+Оц.Эфф.Пд_2!B17)/2</f>
        <v>1.039820877515844</v>
      </c>
    </row>
    <row r="23" spans="1:15">
      <c r="A23" s="2" t="s">
        <v>19</v>
      </c>
      <c r="B23" s="2"/>
      <c r="C23" s="2"/>
      <c r="D23" s="2"/>
      <c r="E23" s="2"/>
      <c r="F23" s="2"/>
      <c r="G23" s="2"/>
      <c r="H23" s="2"/>
    </row>
    <row r="25" spans="1:15" ht="17.25">
      <c r="B25" s="27" t="s">
        <v>6</v>
      </c>
      <c r="C25" s="27" t="s">
        <v>7</v>
      </c>
      <c r="D25" s="27" t="s">
        <v>5</v>
      </c>
    </row>
    <row r="26" spans="1:15">
      <c r="B26" s="31">
        <v>24872.61</v>
      </c>
      <c r="C26" s="31">
        <v>24834.36</v>
      </c>
      <c r="D26" s="29">
        <f>B26/C26</f>
        <v>1.0015402047807955</v>
      </c>
    </row>
    <row r="27" spans="1:15" ht="15.75" thickBot="1"/>
    <row r="28" spans="1:15" ht="35.1" customHeight="1" thickBot="1">
      <c r="B28" s="134" t="s">
        <v>100</v>
      </c>
      <c r="C28" s="135"/>
      <c r="D28" s="135"/>
      <c r="E28" s="136"/>
      <c r="F28" s="137">
        <f>(B21+E21)/D26</f>
        <v>2.1199313045675412</v>
      </c>
      <c r="G28" s="138"/>
    </row>
    <row r="30" spans="1:15">
      <c r="B30" s="132" t="s">
        <v>101</v>
      </c>
      <c r="C30" s="132"/>
      <c r="D30" s="132"/>
      <c r="E30" s="132"/>
      <c r="F30" s="133" t="s">
        <v>104</v>
      </c>
      <c r="G30" s="133"/>
    </row>
    <row r="31" spans="1:15">
      <c r="B31" s="132" t="s">
        <v>102</v>
      </c>
      <c r="C31" s="132"/>
      <c r="D31" s="132"/>
      <c r="E31" s="132"/>
      <c r="F31" s="133" t="s">
        <v>105</v>
      </c>
      <c r="G31" s="133"/>
    </row>
    <row r="32" spans="1:15">
      <c r="B32" s="132" t="s">
        <v>103</v>
      </c>
      <c r="C32" s="132"/>
      <c r="D32" s="132"/>
      <c r="E32" s="132"/>
      <c r="F32" s="133" t="s">
        <v>106</v>
      </c>
      <c r="G32" s="133"/>
    </row>
  </sheetData>
  <mergeCells count="12">
    <mergeCell ref="B28:E28"/>
    <mergeCell ref="F28:G28"/>
    <mergeCell ref="A1:B2"/>
    <mergeCell ref="C1:H2"/>
    <mergeCell ref="A3:B3"/>
    <mergeCell ref="C3:H3"/>
    <mergeCell ref="B30:E30"/>
    <mergeCell ref="B31:E31"/>
    <mergeCell ref="B32:E32"/>
    <mergeCell ref="F30:G30"/>
    <mergeCell ref="F31:G31"/>
    <mergeCell ref="F32:G32"/>
  </mergeCells>
  <pageMargins left="0.7" right="0.7" top="0.75" bottom="0.75" header="0.3" footer="0.3"/>
  <pageSetup paperSize="9" scale="6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3</vt:i4>
      </vt:variant>
    </vt:vector>
  </HeadingPairs>
  <TitlesOfParts>
    <vt:vector size="14" baseType="lpstr">
      <vt:lpstr>Титул</vt:lpstr>
      <vt:lpstr>Табл.11</vt:lpstr>
      <vt:lpstr>Табл.12</vt:lpstr>
      <vt:lpstr>Табл.13</vt:lpstr>
      <vt:lpstr>Табл.14</vt:lpstr>
      <vt:lpstr>Табл.15</vt:lpstr>
      <vt:lpstr>Табл.16</vt:lpstr>
      <vt:lpstr>Изменения МП</vt:lpstr>
      <vt:lpstr>Оц.Эфф.МП</vt:lpstr>
      <vt:lpstr>Оц.Эфф.Пд_1</vt:lpstr>
      <vt:lpstr>Оц.Эфф.Пд_2</vt:lpstr>
      <vt:lpstr>Оц.Эфф.Пд_1!Область_печати</vt:lpstr>
      <vt:lpstr>Табл.11!Область_печати</vt:lpstr>
      <vt:lpstr>Табл.15!Область_печати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odn</dc:creator>
  <cp:lastModifiedBy>Костина</cp:lastModifiedBy>
  <cp:lastPrinted>2024-03-25T07:04:33Z</cp:lastPrinted>
  <dcterms:created xsi:type="dcterms:W3CDTF">2013-07-25T11:10:50Z</dcterms:created>
  <dcterms:modified xsi:type="dcterms:W3CDTF">2024-03-25T07:05:16Z</dcterms:modified>
</cp:coreProperties>
</file>